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03-2004" sheetId="1" r:id="rId1"/>
    <sheet name="indennità" sheetId="2" r:id="rId2"/>
    <sheet name="una tantum" sheetId="3" r:id="rId3"/>
  </sheets>
  <definedNames>
    <definedName name="_xlnm.Print_Area" localSheetId="0">'2003-2004'!$A$1:$AA$39</definedName>
    <definedName name="_xlnm.Print_Area" localSheetId="1">'indennità'!$A$1:$Q$103</definedName>
    <definedName name="_xlnm.Print_Titles" localSheetId="0">'2003-2004'!$A:$B</definedName>
    <definedName name="_xlnm.Print_Titles" localSheetId="1">'indennità'!$A:$B,'indennità'!$1:$7</definedName>
  </definedNames>
  <calcPr fullCalcOnLoad="1"/>
</workbook>
</file>

<file path=xl/sharedStrings.xml><?xml version="1.0" encoding="utf-8"?>
<sst xmlns="http://schemas.openxmlformats.org/spreadsheetml/2006/main" count="257" uniqueCount="108">
  <si>
    <t>b1)</t>
  </si>
  <si>
    <t>b2)</t>
  </si>
  <si>
    <t>b3)</t>
  </si>
  <si>
    <t>b4)</t>
  </si>
  <si>
    <t>b5)</t>
  </si>
  <si>
    <t>c1)</t>
  </si>
  <si>
    <t>c2)</t>
  </si>
  <si>
    <t>c3)</t>
  </si>
  <si>
    <t>c4)</t>
  </si>
  <si>
    <t>TOTALE</t>
  </si>
  <si>
    <t>tipologia</t>
  </si>
  <si>
    <t>salario</t>
  </si>
  <si>
    <t>contingenza</t>
  </si>
  <si>
    <t>nuovo salario</t>
  </si>
  <si>
    <t>( variabile)</t>
  </si>
  <si>
    <t>(invariato)</t>
  </si>
  <si>
    <t>(variato)</t>
  </si>
  <si>
    <t>a1) - a2) - a5)</t>
  </si>
  <si>
    <t>c4) I° imp.</t>
  </si>
  <si>
    <t>al 31.12.2002</t>
  </si>
  <si>
    <t xml:space="preserve">salario </t>
  </si>
  <si>
    <t>(4,38+2,12)</t>
  </si>
  <si>
    <t>a3) - a4)</t>
  </si>
  <si>
    <t>vani catastali</t>
  </si>
  <si>
    <t>ascensore</t>
  </si>
  <si>
    <t>scala oltre la 1^</t>
  </si>
  <si>
    <t>citofono</t>
  </si>
  <si>
    <t>app.usi diversi</t>
  </si>
  <si>
    <t>pulizia scale-dal 6°</t>
  </si>
  <si>
    <t>pulizia cortili-ogni 50 mq(oltre 300 mq)</t>
  </si>
  <si>
    <t>spazi a verde-ogni 50 mq(oltre 100 mq)</t>
  </si>
  <si>
    <t>caldaie a carbone</t>
  </si>
  <si>
    <t>impianti a gasolio</t>
  </si>
  <si>
    <t>impianti a gas</t>
  </si>
  <si>
    <t>INDENNITA'</t>
  </si>
  <si>
    <t>VALORI CONVENZIONALI</t>
  </si>
  <si>
    <t>alloggio</t>
  </si>
  <si>
    <t>energia</t>
  </si>
  <si>
    <t>riscaldamento</t>
  </si>
  <si>
    <t>INDENNITA' SOSTITUTIVE - RIMBORSI</t>
  </si>
  <si>
    <t>alloggio ( per sostituti non conviventi )</t>
  </si>
  <si>
    <t>alloggio ( per il periodo di prova )</t>
  </si>
  <si>
    <t>energia elettrica</t>
  </si>
  <si>
    <t>servizio di esazione</t>
  </si>
  <si>
    <t>tutte</t>
  </si>
  <si>
    <t>kwh 40</t>
  </si>
  <si>
    <t>01/01/2001 - 31/12/2002</t>
  </si>
  <si>
    <t xml:space="preserve"> // </t>
  </si>
  <si>
    <t xml:space="preserve"> //</t>
  </si>
  <si>
    <t>01/12/2003 - 31/12/2004</t>
  </si>
  <si>
    <t>2 ascensori</t>
  </si>
  <si>
    <t>3 ascensori</t>
  </si>
  <si>
    <t>4 ascensori</t>
  </si>
  <si>
    <t>c4) 1^imp.</t>
  </si>
  <si>
    <t>calcolo</t>
  </si>
  <si>
    <t>aum. mens.X 11</t>
  </si>
  <si>
    <t>importo ( x 11 mens.)</t>
  </si>
  <si>
    <t>aum.orario X 4,3333*11</t>
  </si>
  <si>
    <t>a copertura del periodo</t>
  </si>
  <si>
    <t>1.1.03 / 30.11.03</t>
  </si>
  <si>
    <t xml:space="preserve">         ragguaglio al part-time e ai rapporti di apprendistato, con pro-quota;</t>
  </si>
  <si>
    <t>N.B.: data di corresponsione :  30 gennaio 2004 ( tassazione separata );</t>
  </si>
  <si>
    <t xml:space="preserve">         spettanza a tutti i lavoratori in forza alla data di stipula del CCNL ( 3.12.03 );</t>
  </si>
  <si>
    <t xml:space="preserve">         importi non utili per alcun istituto contrattuale, compreso il TFR;</t>
  </si>
  <si>
    <t xml:space="preserve">         recupero di quanto già eventualmente corrisposto a titolo di I.V.C..</t>
  </si>
  <si>
    <t xml:space="preserve">                        </t>
  </si>
  <si>
    <r>
      <t xml:space="preserve">01/01/2003 </t>
    </r>
    <r>
      <rPr>
        <b/>
        <sz val="10"/>
        <rFont val="Arial"/>
        <family val="2"/>
      </rPr>
      <t xml:space="preserve"> ( in vigore dal 1.12.2003 )</t>
    </r>
  </si>
  <si>
    <t>importi arrot.</t>
  </si>
  <si>
    <t>suggeriti</t>
  </si>
  <si>
    <t>per ogni ora dell' orario sett. di lav</t>
  </si>
  <si>
    <t xml:space="preserve">         ragguaglio per /11 alla minor durata del rapporto nel periodo 1.1/3011.2003 (con arroton-</t>
  </si>
  <si>
    <t xml:space="preserve">             damento matematico per le frazioni di mese );</t>
  </si>
  <si>
    <t xml:space="preserve">         per le tipol. b) gli importi indicati vanno ragguagliati agli orari di lavoro normale effettuati </t>
  </si>
  <si>
    <t xml:space="preserve">             nel periodo;</t>
  </si>
  <si>
    <t>ritiro raccomandate (uso abitativo)*</t>
  </si>
  <si>
    <t>ritiro raccomandate (uso diverso abitativo)*</t>
  </si>
  <si>
    <t>indennità ascensori*</t>
  </si>
  <si>
    <t>1 ascensore</t>
  </si>
  <si>
    <t>5 o + ascensori</t>
  </si>
  <si>
    <t>indennità apertura portone*</t>
  </si>
  <si>
    <t>indennità chiusura portone*</t>
  </si>
  <si>
    <t>indennità di reperibilità*</t>
  </si>
  <si>
    <t>a6) - a7)</t>
  </si>
  <si>
    <t>a8) - a9)</t>
  </si>
  <si>
    <t>nuove</t>
  </si>
  <si>
    <t>a6) e a7)</t>
  </si>
  <si>
    <t>a8) e a9)</t>
  </si>
  <si>
    <t>d1)</t>
  </si>
  <si>
    <t>valori</t>
  </si>
  <si>
    <t>arrotondati</t>
  </si>
  <si>
    <t>al 31.12.02</t>
  </si>
  <si>
    <t>al 31.12.04</t>
  </si>
  <si>
    <t>3%</t>
  </si>
  <si>
    <t>dal 1 gennaio 2005 + 3% rispetto al 31.12.2004</t>
  </si>
  <si>
    <t>dal 1 gennaio 2006 + 4,5% rispetto al 31.12.2004</t>
  </si>
  <si>
    <t>4,5%</t>
  </si>
  <si>
    <t>(3+1,5)</t>
  </si>
  <si>
    <t>01/01/2004</t>
  </si>
  <si>
    <t>01/01/2005 - 31/12/2005</t>
  </si>
  <si>
    <t>01/01/2006 - 31/12/2006</t>
  </si>
  <si>
    <t>valore al</t>
  </si>
  <si>
    <t>31.12.2000</t>
  </si>
  <si>
    <t>31.12.2002</t>
  </si>
  <si>
    <t>nuovi</t>
  </si>
  <si>
    <t>31.12.2004</t>
  </si>
  <si>
    <t>31/12/2004</t>
  </si>
  <si>
    <t>dall'1.1.05</t>
  </si>
  <si>
    <t>dall'1.1.06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</si>
</sst>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#,##0.0"/>
    <numFmt numFmtId="172" formatCode="0.000000"/>
    <numFmt numFmtId="173" formatCode="0.0000000"/>
    <numFmt numFmtId="174" formatCode="0.0000000000"/>
    <numFmt numFmtId="175" formatCode="#,##0.00000"/>
    <numFmt numFmtId="176" formatCode="#,##0.000000000"/>
    <numFmt numFmtId="177" formatCode="d\-mmm\-yy"/>
    <numFmt numFmtId="178" formatCode="d/m/yy"/>
    <numFmt numFmtId="179" formatCode="dd/mm/yy"/>
    <numFmt numFmtId="180" formatCode="0.00000"/>
    <numFmt numFmtId="181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0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 quotePrefix="1">
      <alignment horizontal="center"/>
    </xf>
    <xf numFmtId="175" fontId="0" fillId="0" borderId="0" xfId="0" applyNumberFormat="1" applyAlignment="1">
      <alignment horizontal="center"/>
    </xf>
    <xf numFmtId="175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2" xfId="0" applyNumberFormat="1" applyBorder="1" applyAlignment="1">
      <alignment/>
    </xf>
    <xf numFmtId="2" fontId="0" fillId="0" borderId="0" xfId="0" applyNumberFormat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75" fontId="0" fillId="0" borderId="4" xfId="0" applyNumberFormat="1" applyBorder="1" applyAlignment="1" quotePrefix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10" fontId="0" fillId="0" borderId="0" xfId="0" applyNumberFormat="1" applyBorder="1" applyAlignment="1" quotePrefix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5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/>
    </xf>
    <xf numFmtId="175" fontId="0" fillId="0" borderId="2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175" fontId="0" fillId="0" borderId="0" xfId="0" applyNumberFormat="1" applyBorder="1" applyAlignment="1" quotePrefix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10" xfId="0" applyNumberFormat="1" applyBorder="1" applyAlignment="1" quotePrefix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175" fontId="0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80" fontId="0" fillId="0" borderId="3" xfId="0" applyNumberFormat="1" applyBorder="1" applyAlignment="1">
      <alignment horizontal="center"/>
    </xf>
    <xf numFmtId="180" fontId="0" fillId="0" borderId="0" xfId="0" applyNumberFormat="1" applyBorder="1" applyAlignment="1" quotePrefix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5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14" xfId="0" applyNumberFormat="1" applyBorder="1" applyAlignment="1">
      <alignment/>
    </xf>
    <xf numFmtId="175" fontId="0" fillId="0" borderId="4" xfId="0" applyNumberFormat="1" applyBorder="1" applyAlignment="1">
      <alignment/>
    </xf>
    <xf numFmtId="175" fontId="0" fillId="0" borderId="6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14" xfId="0" applyNumberFormat="1" applyBorder="1" applyAlignment="1">
      <alignment/>
    </xf>
    <xf numFmtId="180" fontId="0" fillId="0" borderId="4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7" fontId="0" fillId="0" borderId="10" xfId="0" applyNumberFormat="1" applyBorder="1" applyAlignment="1" quotePrefix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0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77" fontId="0" fillId="0" borderId="10" xfId="0" applyNumberFormat="1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4"/>
  <sheetViews>
    <sheetView tabSelected="1" workbookViewId="0" topLeftCell="A13">
      <selection activeCell="AC29" sqref="AC29"/>
    </sheetView>
  </sheetViews>
  <sheetFormatPr defaultColWidth="9.140625" defaultRowHeight="12.75"/>
  <cols>
    <col min="1" max="1" width="1.28515625" style="0" customWidth="1"/>
    <col min="2" max="2" width="12.421875" style="1" customWidth="1"/>
    <col min="3" max="3" width="12.140625" style="5" hidden="1" customWidth="1"/>
    <col min="4" max="5" width="11.28125" style="5" hidden="1" customWidth="1"/>
    <col min="6" max="6" width="8.8515625" style="5" hidden="1" customWidth="1"/>
    <col min="7" max="7" width="12.421875" style="5" hidden="1" customWidth="1"/>
    <col min="8" max="8" width="12.7109375" style="12" hidden="1" customWidth="1"/>
    <col min="9" max="9" width="11.7109375" style="6" hidden="1" customWidth="1"/>
    <col min="10" max="10" width="11.140625" style="6" hidden="1" customWidth="1"/>
    <col min="11" max="12" width="11.28125" style="6" hidden="1" customWidth="1"/>
    <col min="13" max="13" width="10.28125" style="6" hidden="1" customWidth="1"/>
    <col min="14" max="14" width="13.140625" style="6" hidden="1" customWidth="1"/>
    <col min="15" max="15" width="13.28125" style="97" hidden="1" customWidth="1"/>
    <col min="16" max="16" width="10.57421875" style="0" hidden="1" customWidth="1"/>
    <col min="17" max="17" width="11.00390625" style="0" hidden="1" customWidth="1"/>
    <col min="18" max="20" width="12.00390625" style="0" hidden="1" customWidth="1"/>
    <col min="21" max="21" width="13.28125" style="0" customWidth="1"/>
    <col min="22" max="22" width="11.421875" style="0" hidden="1" customWidth="1"/>
    <col min="23" max="23" width="11.57421875" style="0" hidden="1" customWidth="1"/>
    <col min="24" max="24" width="12.28125" style="0" hidden="1" customWidth="1"/>
    <col min="25" max="25" width="0" style="0" hidden="1" customWidth="1"/>
    <col min="26" max="26" width="11.421875" style="0" hidden="1" customWidth="1"/>
    <col min="27" max="27" width="13.57421875" style="0" customWidth="1"/>
  </cols>
  <sheetData>
    <row r="1" ht="13.5" thickBot="1">
      <c r="C1" s="5" t="s">
        <v>65</v>
      </c>
    </row>
    <row r="2" spans="2:27" ht="13.5" thickBot="1">
      <c r="B2" s="48"/>
      <c r="C2" s="117" t="s">
        <v>66</v>
      </c>
      <c r="D2" s="118"/>
      <c r="E2" s="118"/>
      <c r="F2" s="118"/>
      <c r="G2" s="118"/>
      <c r="H2" s="119"/>
      <c r="I2" s="95" t="s">
        <v>97</v>
      </c>
      <c r="J2" s="78"/>
      <c r="K2" s="78"/>
      <c r="L2" s="78"/>
      <c r="M2" s="78"/>
      <c r="N2" s="95" t="s">
        <v>105</v>
      </c>
      <c r="O2" s="98"/>
      <c r="P2" s="43"/>
      <c r="Q2" s="45"/>
      <c r="R2" s="45" t="s">
        <v>93</v>
      </c>
      <c r="S2" s="43"/>
      <c r="T2" s="43"/>
      <c r="U2" s="44"/>
      <c r="V2" s="43"/>
      <c r="W2" s="45"/>
      <c r="X2" s="45" t="s">
        <v>94</v>
      </c>
      <c r="Y2" s="43"/>
      <c r="Z2" s="43"/>
      <c r="AA2" s="44"/>
    </row>
    <row r="3" spans="2:27" ht="12.75">
      <c r="B3" s="60" t="s">
        <v>10</v>
      </c>
      <c r="C3" s="42" t="s">
        <v>20</v>
      </c>
      <c r="D3" s="8" t="s">
        <v>12</v>
      </c>
      <c r="E3" s="8" t="s">
        <v>9</v>
      </c>
      <c r="F3" s="3">
        <v>0.0438</v>
      </c>
      <c r="G3" s="31" t="s">
        <v>13</v>
      </c>
      <c r="H3" s="34" t="s">
        <v>11</v>
      </c>
      <c r="I3" s="14" t="s">
        <v>11</v>
      </c>
      <c r="J3" s="8" t="s">
        <v>12</v>
      </c>
      <c r="K3" s="8"/>
      <c r="L3" s="8" t="s">
        <v>9</v>
      </c>
      <c r="M3" s="3">
        <v>0.065</v>
      </c>
      <c r="N3" s="104" t="s">
        <v>13</v>
      </c>
      <c r="O3" s="99" t="s">
        <v>11</v>
      </c>
      <c r="P3" s="8" t="s">
        <v>11</v>
      </c>
      <c r="Q3" s="8" t="s">
        <v>12</v>
      </c>
      <c r="R3" s="8" t="s">
        <v>9</v>
      </c>
      <c r="S3" s="7" t="s">
        <v>92</v>
      </c>
      <c r="T3" s="54" t="s">
        <v>13</v>
      </c>
      <c r="U3" s="34" t="s">
        <v>11</v>
      </c>
      <c r="V3" s="8" t="s">
        <v>11</v>
      </c>
      <c r="W3" s="8" t="s">
        <v>12</v>
      </c>
      <c r="X3" s="8" t="s">
        <v>9</v>
      </c>
      <c r="Y3" s="7" t="s">
        <v>95</v>
      </c>
      <c r="Z3" s="54" t="s">
        <v>13</v>
      </c>
      <c r="AA3" s="34" t="s">
        <v>11</v>
      </c>
    </row>
    <row r="4" spans="2:27" ht="12.75">
      <c r="B4" s="60"/>
      <c r="C4" s="14" t="s">
        <v>19</v>
      </c>
      <c r="D4" s="8"/>
      <c r="E4" s="8"/>
      <c r="F4" s="7"/>
      <c r="G4" s="31"/>
      <c r="H4" s="35" t="s">
        <v>67</v>
      </c>
      <c r="I4" s="14" t="s">
        <v>90</v>
      </c>
      <c r="J4" s="8"/>
      <c r="K4" s="8"/>
      <c r="L4" s="8"/>
      <c r="M4" s="8" t="s">
        <v>21</v>
      </c>
      <c r="N4" s="104"/>
      <c r="O4" s="99" t="s">
        <v>67</v>
      </c>
      <c r="P4" s="8" t="s">
        <v>91</v>
      </c>
      <c r="Q4" s="8"/>
      <c r="R4" s="8"/>
      <c r="S4" s="8"/>
      <c r="T4" s="31"/>
      <c r="U4" s="35" t="s">
        <v>106</v>
      </c>
      <c r="V4" s="8" t="s">
        <v>91</v>
      </c>
      <c r="W4" s="8"/>
      <c r="X4" s="8"/>
      <c r="Y4" s="7" t="s">
        <v>96</v>
      </c>
      <c r="Z4" s="31"/>
      <c r="AA4" s="35" t="s">
        <v>107</v>
      </c>
    </row>
    <row r="5" spans="2:27" ht="12.75">
      <c r="B5" s="60"/>
      <c r="C5" s="14" t="s">
        <v>14</v>
      </c>
      <c r="D5" s="8" t="s">
        <v>15</v>
      </c>
      <c r="G5" s="31" t="s">
        <v>16</v>
      </c>
      <c r="H5" s="35" t="s">
        <v>68</v>
      </c>
      <c r="I5" s="14" t="s">
        <v>14</v>
      </c>
      <c r="J5" s="8" t="s">
        <v>15</v>
      </c>
      <c r="K5" s="8"/>
      <c r="L5" s="5"/>
      <c r="M5" s="5"/>
      <c r="N5" s="104" t="s">
        <v>16</v>
      </c>
      <c r="O5" s="99"/>
      <c r="P5" s="8" t="s">
        <v>14</v>
      </c>
      <c r="Q5" s="8" t="s">
        <v>15</v>
      </c>
      <c r="R5" s="5"/>
      <c r="S5" s="5"/>
      <c r="T5" s="31" t="s">
        <v>16</v>
      </c>
      <c r="U5" s="35"/>
      <c r="V5" s="8" t="s">
        <v>14</v>
      </c>
      <c r="W5" s="8" t="s">
        <v>15</v>
      </c>
      <c r="X5" s="5"/>
      <c r="Y5" s="5"/>
      <c r="Z5" s="31" t="s">
        <v>16</v>
      </c>
      <c r="AA5" s="35"/>
    </row>
    <row r="6" spans="2:27" ht="12.75">
      <c r="B6" s="61"/>
      <c r="C6" s="74"/>
      <c r="D6" s="50"/>
      <c r="E6" s="51"/>
      <c r="F6" s="51"/>
      <c r="G6" s="52"/>
      <c r="H6" s="53"/>
      <c r="I6" s="74"/>
      <c r="J6" s="50"/>
      <c r="K6" s="50"/>
      <c r="L6" s="51"/>
      <c r="M6" s="51"/>
      <c r="N6" s="105"/>
      <c r="O6" s="100"/>
      <c r="P6" s="50"/>
      <c r="Q6" s="50"/>
      <c r="R6" s="51"/>
      <c r="S6" s="51"/>
      <c r="T6" s="52"/>
      <c r="U6" s="53"/>
      <c r="V6" s="50"/>
      <c r="W6" s="50"/>
      <c r="X6" s="51"/>
      <c r="Y6" s="51"/>
      <c r="Z6" s="52"/>
      <c r="AA6" s="53"/>
    </row>
    <row r="7" spans="2:27" ht="12.75">
      <c r="B7" s="60"/>
      <c r="C7" s="14"/>
      <c r="D7" s="8"/>
      <c r="G7" s="31"/>
      <c r="H7" s="35"/>
      <c r="I7" s="14"/>
      <c r="J7" s="8"/>
      <c r="K7" s="8"/>
      <c r="L7" s="5"/>
      <c r="M7" s="5"/>
      <c r="N7" s="104"/>
      <c r="O7" s="99"/>
      <c r="P7" s="8"/>
      <c r="Q7" s="8"/>
      <c r="R7" s="5"/>
      <c r="S7" s="5"/>
      <c r="T7" s="31"/>
      <c r="U7" s="35"/>
      <c r="V7" s="8"/>
      <c r="W7" s="8"/>
      <c r="X7" s="5"/>
      <c r="Y7" s="5"/>
      <c r="Z7" s="31"/>
      <c r="AA7" s="35"/>
    </row>
    <row r="8" spans="2:27" ht="12.75">
      <c r="B8" s="62" t="s">
        <v>22</v>
      </c>
      <c r="C8" s="55">
        <v>349.60569</v>
      </c>
      <c r="D8" s="5" t="e">
        <f>ROUND(#REF!/$B$44,5)</f>
        <v>#REF!</v>
      </c>
      <c r="E8" s="5" t="e">
        <f>C8+D8</f>
        <v>#REF!</v>
      </c>
      <c r="F8" s="5" t="e">
        <f>ROUND(E8*$F$3,5)</f>
        <v>#REF!</v>
      </c>
      <c r="G8" s="32" t="e">
        <f>C8+F8</f>
        <v>#REF!</v>
      </c>
      <c r="H8" s="35" t="e">
        <f>ROUND(G8,2)</f>
        <v>#REF!</v>
      </c>
      <c r="I8" s="55">
        <f>C8</f>
        <v>349.60569</v>
      </c>
      <c r="J8" s="5" t="e">
        <f>D8</f>
        <v>#REF!</v>
      </c>
      <c r="K8" s="5"/>
      <c r="L8" s="5" t="e">
        <f>I8+J8+K8</f>
        <v>#REF!</v>
      </c>
      <c r="M8" s="5" t="e">
        <f>ROUND(L8*$M$3,5)</f>
        <v>#REF!</v>
      </c>
      <c r="N8" s="106" t="e">
        <f>I8+M8</f>
        <v>#REF!</v>
      </c>
      <c r="O8" s="101" t="e">
        <f>ROUND(N8,2)</f>
        <v>#REF!</v>
      </c>
      <c r="P8" s="5" t="e">
        <f>N8</f>
        <v>#REF!</v>
      </c>
      <c r="Q8" s="5" t="e">
        <f>D8</f>
        <v>#REF!</v>
      </c>
      <c r="R8" s="5" t="e">
        <f>P8+Q8</f>
        <v>#REF!</v>
      </c>
      <c r="S8" s="5" t="e">
        <f>ROUND((R8*0.03),5)</f>
        <v>#REF!</v>
      </c>
      <c r="T8" s="32" t="e">
        <f>P8+S8</f>
        <v>#REF!</v>
      </c>
      <c r="U8" s="46">
        <v>432.81</v>
      </c>
      <c r="V8" s="5" t="e">
        <f>N8</f>
        <v>#REF!</v>
      </c>
      <c r="W8" s="5" t="e">
        <f>D8</f>
        <v>#REF!</v>
      </c>
      <c r="X8" s="5" t="e">
        <f>V8+W8</f>
        <v>#REF!</v>
      </c>
      <c r="Y8" s="5" t="e">
        <f>ROUND((X8*0.045),5)</f>
        <v>#REF!</v>
      </c>
      <c r="Z8" s="32" t="e">
        <f>V8+Y8</f>
        <v>#REF!</v>
      </c>
      <c r="AA8" s="46">
        <v>446.55</v>
      </c>
    </row>
    <row r="9" spans="2:27" ht="12.75">
      <c r="B9" s="60"/>
      <c r="C9" s="55"/>
      <c r="G9" s="32"/>
      <c r="H9" s="35"/>
      <c r="I9" s="55"/>
      <c r="J9" s="5"/>
      <c r="K9" s="5"/>
      <c r="L9" s="5"/>
      <c r="M9" s="5"/>
      <c r="N9" s="106"/>
      <c r="O9" s="101"/>
      <c r="P9" s="5"/>
      <c r="Q9" s="5"/>
      <c r="R9" s="5"/>
      <c r="S9" s="5"/>
      <c r="T9" s="32"/>
      <c r="U9" s="46"/>
      <c r="V9" s="5"/>
      <c r="W9" s="5"/>
      <c r="X9" s="5"/>
      <c r="Y9" s="5"/>
      <c r="Z9" s="32"/>
      <c r="AA9" s="46"/>
    </row>
    <row r="10" spans="2:27" ht="12.75">
      <c r="B10" s="60" t="s">
        <v>17</v>
      </c>
      <c r="C10" s="55">
        <v>313.6293</v>
      </c>
      <c r="D10" s="5" t="e">
        <f>ROUND(#REF!/$B$44,5)</f>
        <v>#REF!</v>
      </c>
      <c r="E10" s="5" t="e">
        <f>C10+D10</f>
        <v>#REF!</v>
      </c>
      <c r="F10" s="5" t="e">
        <f>ROUND(E10*$F$3,5)</f>
        <v>#REF!</v>
      </c>
      <c r="G10" s="32" t="e">
        <f>C10+F10</f>
        <v>#REF!</v>
      </c>
      <c r="H10" s="35" t="e">
        <f>ROUND(G10,2)</f>
        <v>#REF!</v>
      </c>
      <c r="I10" s="55">
        <f>C10</f>
        <v>313.6293</v>
      </c>
      <c r="J10" s="5" t="e">
        <f>D10</f>
        <v>#REF!</v>
      </c>
      <c r="K10" s="5"/>
      <c r="L10" s="5" t="e">
        <f>I10+J10+K10</f>
        <v>#REF!</v>
      </c>
      <c r="M10" s="5" t="e">
        <f>ROUND(L10*$M$3,5)</f>
        <v>#REF!</v>
      </c>
      <c r="N10" s="106" t="e">
        <f>I10+M10</f>
        <v>#REF!</v>
      </c>
      <c r="O10" s="101" t="e">
        <f>ROUND(N10,2)</f>
        <v>#REF!</v>
      </c>
      <c r="P10" s="5" t="e">
        <f>N10</f>
        <v>#REF!</v>
      </c>
      <c r="Q10" s="5" t="e">
        <f>D10</f>
        <v>#REF!</v>
      </c>
      <c r="R10" s="5" t="e">
        <f>P10+Q10</f>
        <v>#REF!</v>
      </c>
      <c r="S10" s="5" t="e">
        <f>ROUND((R10*0.03),5)</f>
        <v>#REF!</v>
      </c>
      <c r="T10" s="32" t="e">
        <f>P10+S10</f>
        <v>#REF!</v>
      </c>
      <c r="U10" s="46">
        <v>389.52</v>
      </c>
      <c r="V10" s="5" t="e">
        <f>N10</f>
        <v>#REF!</v>
      </c>
      <c r="W10" s="5" t="e">
        <f>D10</f>
        <v>#REF!</v>
      </c>
      <c r="X10" s="5" t="e">
        <f>V10+W10</f>
        <v>#REF!</v>
      </c>
      <c r="Y10" s="5" t="e">
        <f>ROUND((X10*0.045),5)</f>
        <v>#REF!</v>
      </c>
      <c r="Z10" s="32" t="e">
        <f>V10+Y10</f>
        <v>#REF!</v>
      </c>
      <c r="AA10" s="46">
        <v>402.05</v>
      </c>
    </row>
    <row r="11" spans="2:27" ht="12.75">
      <c r="B11" s="60"/>
      <c r="C11" s="58"/>
      <c r="G11" s="32"/>
      <c r="H11" s="35"/>
      <c r="I11" s="58"/>
      <c r="N11" s="107"/>
      <c r="O11" s="101"/>
      <c r="P11" s="6"/>
      <c r="Q11" s="6"/>
      <c r="R11" s="6"/>
      <c r="S11" s="6"/>
      <c r="T11" s="38"/>
      <c r="U11" s="46"/>
      <c r="V11" s="6"/>
      <c r="W11" s="6"/>
      <c r="X11" s="6"/>
      <c r="Y11" s="6"/>
      <c r="Z11" s="38"/>
      <c r="AA11" s="46"/>
    </row>
    <row r="12" spans="2:27" ht="12.75">
      <c r="B12" s="60" t="s">
        <v>0</v>
      </c>
      <c r="C12" s="55">
        <v>3.00526</v>
      </c>
      <c r="D12" s="5" t="e">
        <f>ROUND(#REF!/$B$44,5)</f>
        <v>#REF!</v>
      </c>
      <c r="E12" s="5" t="e">
        <f>C12+D12</f>
        <v>#REF!</v>
      </c>
      <c r="F12" s="5" t="e">
        <f>ROUND(E12*$F$3,5)</f>
        <v>#REF!</v>
      </c>
      <c r="G12" s="32" t="e">
        <f>C12+F12</f>
        <v>#REF!</v>
      </c>
      <c r="H12" s="36" t="e">
        <f>ROUND(G12,3)</f>
        <v>#REF!</v>
      </c>
      <c r="I12" s="55">
        <f>C12</f>
        <v>3.00526</v>
      </c>
      <c r="J12" s="5" t="e">
        <f>D12</f>
        <v>#REF!</v>
      </c>
      <c r="K12" s="5"/>
      <c r="L12" s="5" t="e">
        <f>I12+J12+K12</f>
        <v>#REF!</v>
      </c>
      <c r="M12" s="5" t="e">
        <f>ROUND(L12*$M$3,5)</f>
        <v>#REF!</v>
      </c>
      <c r="N12" s="106" t="e">
        <f>I12+M12</f>
        <v>#REF!</v>
      </c>
      <c r="O12" s="101">
        <v>3.37</v>
      </c>
      <c r="P12" s="5" t="e">
        <f>N12</f>
        <v>#REF!</v>
      </c>
      <c r="Q12" s="5" t="e">
        <f>D12</f>
        <v>#REF!</v>
      </c>
      <c r="R12" s="5" t="e">
        <f>P12+Q12</f>
        <v>#REF!</v>
      </c>
      <c r="S12" s="5" t="e">
        <f>ROUND((R12*0.03),5)</f>
        <v>#REF!</v>
      </c>
      <c r="T12" s="32" t="e">
        <f>P12+S12</f>
        <v>#REF!</v>
      </c>
      <c r="U12" s="46">
        <v>3.54</v>
      </c>
      <c r="V12" s="5" t="e">
        <f>N12</f>
        <v>#REF!</v>
      </c>
      <c r="W12" s="5" t="e">
        <f>D12</f>
        <v>#REF!</v>
      </c>
      <c r="X12" s="5" t="e">
        <f>V12+W12</f>
        <v>#REF!</v>
      </c>
      <c r="Y12" s="5" t="e">
        <f>ROUND((X12*0.045),5)</f>
        <v>#REF!</v>
      </c>
      <c r="Z12" s="32" t="e">
        <f>V12+Y12</f>
        <v>#REF!</v>
      </c>
      <c r="AA12" s="46">
        <v>3.64</v>
      </c>
    </row>
    <row r="13" spans="2:27" ht="12.75">
      <c r="B13" s="60"/>
      <c r="C13" s="58"/>
      <c r="G13" s="32"/>
      <c r="H13" s="36"/>
      <c r="I13" s="58"/>
      <c r="N13" s="107"/>
      <c r="O13" s="101"/>
      <c r="P13" s="6"/>
      <c r="Q13" s="6"/>
      <c r="R13" s="6"/>
      <c r="S13" s="6"/>
      <c r="T13" s="38"/>
      <c r="U13" s="46"/>
      <c r="V13" s="6"/>
      <c r="W13" s="6"/>
      <c r="X13" s="6"/>
      <c r="Y13" s="6"/>
      <c r="Z13" s="38"/>
      <c r="AA13" s="46"/>
    </row>
    <row r="14" spans="2:27" ht="12.75">
      <c r="B14" s="60" t="s">
        <v>1</v>
      </c>
      <c r="C14" s="55">
        <v>2.75117</v>
      </c>
      <c r="D14" s="5" t="e">
        <f>ROUND(#REF!/$B$44,5)</f>
        <v>#REF!</v>
      </c>
      <c r="E14" s="5" t="e">
        <f>C14+D14</f>
        <v>#REF!</v>
      </c>
      <c r="F14" s="5" t="e">
        <f>ROUND(E14*$F$3,5)</f>
        <v>#REF!</v>
      </c>
      <c r="G14" s="32" t="e">
        <f>C14+F14</f>
        <v>#REF!</v>
      </c>
      <c r="H14" s="36" t="e">
        <f>ROUND(G14,3)</f>
        <v>#REF!</v>
      </c>
      <c r="I14" s="55">
        <f>C14</f>
        <v>2.75117</v>
      </c>
      <c r="J14" s="5" t="e">
        <f>D14</f>
        <v>#REF!</v>
      </c>
      <c r="K14" s="5"/>
      <c r="L14" s="5" t="e">
        <f>I14+J14+K14</f>
        <v>#REF!</v>
      </c>
      <c r="M14" s="5" t="e">
        <f>ROUND(L14*$M$3,5)</f>
        <v>#REF!</v>
      </c>
      <c r="N14" s="106" t="e">
        <f>I14+M14</f>
        <v>#REF!</v>
      </c>
      <c r="O14" s="101">
        <v>3.09</v>
      </c>
      <c r="P14" s="5" t="e">
        <f>N14</f>
        <v>#REF!</v>
      </c>
      <c r="Q14" s="5" t="e">
        <f>D14</f>
        <v>#REF!</v>
      </c>
      <c r="R14" s="5" t="e">
        <f>P14+Q14</f>
        <v>#REF!</v>
      </c>
      <c r="S14" s="5" t="e">
        <f>ROUND((R14*0.03),5)</f>
        <v>#REF!</v>
      </c>
      <c r="T14" s="32" t="e">
        <f>P14+S14</f>
        <v>#REF!</v>
      </c>
      <c r="U14" s="46">
        <v>3.26</v>
      </c>
      <c r="V14" s="5" t="e">
        <f>N14</f>
        <v>#REF!</v>
      </c>
      <c r="W14" s="5" t="e">
        <f>D14</f>
        <v>#REF!</v>
      </c>
      <c r="X14" s="5" t="e">
        <f>V14+W14</f>
        <v>#REF!</v>
      </c>
      <c r="Y14" s="5" t="e">
        <f>ROUND((X14*0.045),5)</f>
        <v>#REF!</v>
      </c>
      <c r="Z14" s="32" t="e">
        <f>V14+Y14</f>
        <v>#REF!</v>
      </c>
      <c r="AA14" s="46">
        <v>3.34</v>
      </c>
    </row>
    <row r="15" spans="2:27" ht="12.75">
      <c r="B15" s="60"/>
      <c r="C15" s="58"/>
      <c r="G15" s="32"/>
      <c r="H15" s="36"/>
      <c r="I15" s="58"/>
      <c r="N15" s="107"/>
      <c r="O15" s="101"/>
      <c r="P15" s="6"/>
      <c r="Q15" s="6"/>
      <c r="R15" s="6"/>
      <c r="S15" s="6"/>
      <c r="T15" s="38"/>
      <c r="U15" s="46"/>
      <c r="V15" s="6"/>
      <c r="W15" s="6"/>
      <c r="X15" s="6"/>
      <c r="Y15" s="6"/>
      <c r="Z15" s="38"/>
      <c r="AA15" s="46"/>
    </row>
    <row r="16" spans="2:27" ht="12.75">
      <c r="B16" s="60" t="s">
        <v>2</v>
      </c>
      <c r="C16" s="55">
        <v>2.746</v>
      </c>
      <c r="D16" s="5" t="e">
        <f>ROUND(#REF!/$B$44,5)</f>
        <v>#REF!</v>
      </c>
      <c r="E16" s="5" t="e">
        <f>C16+D16</f>
        <v>#REF!</v>
      </c>
      <c r="F16" s="5" t="e">
        <f>ROUND(E16*$F$3,5)</f>
        <v>#REF!</v>
      </c>
      <c r="G16" s="32" t="e">
        <f>C16+F16</f>
        <v>#REF!</v>
      </c>
      <c r="H16" s="36" t="e">
        <f>ROUND(G16,3)</f>
        <v>#REF!</v>
      </c>
      <c r="I16" s="55">
        <f>C16</f>
        <v>2.746</v>
      </c>
      <c r="J16" s="5" t="e">
        <f>D16</f>
        <v>#REF!</v>
      </c>
      <c r="K16" s="5"/>
      <c r="L16" s="5" t="e">
        <f>I16+J16+K16</f>
        <v>#REF!</v>
      </c>
      <c r="M16" s="5" t="e">
        <f>ROUND(L16*$M$3,5)</f>
        <v>#REF!</v>
      </c>
      <c r="N16" s="106" t="e">
        <f>I16+M16</f>
        <v>#REF!</v>
      </c>
      <c r="O16" s="101">
        <v>3.09</v>
      </c>
      <c r="P16" s="5" t="e">
        <f>N16</f>
        <v>#REF!</v>
      </c>
      <c r="Q16" s="5" t="e">
        <f>D16</f>
        <v>#REF!</v>
      </c>
      <c r="R16" s="5" t="e">
        <f>P16+Q16</f>
        <v>#REF!</v>
      </c>
      <c r="S16" s="5" t="e">
        <f>ROUND((R16*0.03),5)</f>
        <v>#REF!</v>
      </c>
      <c r="T16" s="32" t="e">
        <f>P16+S16</f>
        <v>#REF!</v>
      </c>
      <c r="U16" s="46">
        <v>3.26</v>
      </c>
      <c r="V16" s="5" t="e">
        <f>N16</f>
        <v>#REF!</v>
      </c>
      <c r="W16" s="5" t="e">
        <f>D16</f>
        <v>#REF!</v>
      </c>
      <c r="X16" s="5" t="e">
        <f>V16+W16</f>
        <v>#REF!</v>
      </c>
      <c r="Y16" s="5" t="e">
        <f>ROUND((X16*0.045),5)</f>
        <v>#REF!</v>
      </c>
      <c r="Z16" s="32" t="e">
        <f>V16+Y16</f>
        <v>#REF!</v>
      </c>
      <c r="AA16" s="46">
        <v>3.34</v>
      </c>
    </row>
    <row r="17" spans="2:27" ht="12.75">
      <c r="B17" s="60"/>
      <c r="C17" s="58"/>
      <c r="G17" s="32"/>
      <c r="H17" s="36"/>
      <c r="I17" s="58"/>
      <c r="N17" s="107"/>
      <c r="O17" s="101"/>
      <c r="P17" s="6"/>
      <c r="Q17" s="6"/>
      <c r="R17" s="6"/>
      <c r="S17" s="6"/>
      <c r="T17" s="38"/>
      <c r="U17" s="46"/>
      <c r="V17" s="6"/>
      <c r="W17" s="6"/>
      <c r="X17" s="6"/>
      <c r="Y17" s="6"/>
      <c r="Z17" s="38"/>
      <c r="AA17" s="46"/>
    </row>
    <row r="18" spans="2:27" ht="12.75">
      <c r="B18" s="60" t="s">
        <v>3</v>
      </c>
      <c r="C18" s="55">
        <v>2.40514</v>
      </c>
      <c r="D18" s="5" t="e">
        <f>ROUND(#REF!/$B$44,5)</f>
        <v>#REF!</v>
      </c>
      <c r="E18" s="5" t="e">
        <f>C18+D18</f>
        <v>#REF!</v>
      </c>
      <c r="F18" s="5" t="e">
        <f>ROUND(E18*$F$3,5)</f>
        <v>#REF!</v>
      </c>
      <c r="G18" s="32" t="e">
        <f>C18+F18</f>
        <v>#REF!</v>
      </c>
      <c r="H18" s="36" t="e">
        <f>ROUND(G18,3)</f>
        <v>#REF!</v>
      </c>
      <c r="I18" s="55">
        <f>C18</f>
        <v>2.40514</v>
      </c>
      <c r="J18" s="5" t="e">
        <f>D18</f>
        <v>#REF!</v>
      </c>
      <c r="K18" s="5"/>
      <c r="L18" s="5" t="e">
        <f>I18+J18+K18</f>
        <v>#REF!</v>
      </c>
      <c r="M18" s="5" t="e">
        <f>ROUND(L18*$M$3,5)</f>
        <v>#REF!</v>
      </c>
      <c r="N18" s="106" t="e">
        <f>I18+M18</f>
        <v>#REF!</v>
      </c>
      <c r="O18" s="101">
        <v>2.72</v>
      </c>
      <c r="P18" s="5" t="e">
        <f>N18</f>
        <v>#REF!</v>
      </c>
      <c r="Q18" s="5" t="e">
        <f>D18</f>
        <v>#REF!</v>
      </c>
      <c r="R18" s="5" t="e">
        <f>P18+Q18</f>
        <v>#REF!</v>
      </c>
      <c r="S18" s="5" t="e">
        <f>ROUND((R18*0.03),5)</f>
        <v>#REF!</v>
      </c>
      <c r="T18" s="32" t="e">
        <f>P18+S18</f>
        <v>#REF!</v>
      </c>
      <c r="U18" s="46">
        <v>2.88</v>
      </c>
      <c r="V18" s="5" t="e">
        <f>N18</f>
        <v>#REF!</v>
      </c>
      <c r="W18" s="5" t="e">
        <f>D18</f>
        <v>#REF!</v>
      </c>
      <c r="X18" s="5" t="e">
        <f>V18+W18</f>
        <v>#REF!</v>
      </c>
      <c r="Y18" s="5" t="e">
        <f>ROUND((X18*0.045),5)</f>
        <v>#REF!</v>
      </c>
      <c r="Z18" s="32" t="e">
        <f>V18+Y18</f>
        <v>#REF!</v>
      </c>
      <c r="AA18" s="46">
        <v>2.96</v>
      </c>
    </row>
    <row r="19" spans="2:27" ht="12.75">
      <c r="B19" s="60"/>
      <c r="C19" s="58"/>
      <c r="G19" s="32"/>
      <c r="H19" s="36"/>
      <c r="I19" s="58"/>
      <c r="N19" s="107"/>
      <c r="O19" s="101"/>
      <c r="P19" s="6"/>
      <c r="Q19" s="6"/>
      <c r="R19" s="6"/>
      <c r="S19" s="6"/>
      <c r="T19" s="38"/>
      <c r="U19" s="46"/>
      <c r="V19" s="6"/>
      <c r="W19" s="6"/>
      <c r="X19" s="6"/>
      <c r="Y19" s="6"/>
      <c r="Z19" s="38"/>
      <c r="AA19" s="46"/>
    </row>
    <row r="20" spans="2:27" ht="12.75">
      <c r="B20" s="60" t="s">
        <v>4</v>
      </c>
      <c r="C20" s="55">
        <v>2.13916</v>
      </c>
      <c r="D20" s="5" t="e">
        <f>ROUND(#REF!/$B$44,5)</f>
        <v>#REF!</v>
      </c>
      <c r="E20" s="5" t="e">
        <f>C20+D20</f>
        <v>#REF!</v>
      </c>
      <c r="F20" s="5" t="e">
        <f>ROUND(E20*$F$3,5)</f>
        <v>#REF!</v>
      </c>
      <c r="G20" s="32" t="e">
        <f>C20+F20</f>
        <v>#REF!</v>
      </c>
      <c r="H20" s="36" t="e">
        <f>ROUND(G20,3)</f>
        <v>#REF!</v>
      </c>
      <c r="I20" s="55">
        <f>C20</f>
        <v>2.13916</v>
      </c>
      <c r="J20" s="5" t="e">
        <f>D20</f>
        <v>#REF!</v>
      </c>
      <c r="K20" s="5"/>
      <c r="L20" s="5" t="e">
        <f>I20+J20+K20</f>
        <v>#REF!</v>
      </c>
      <c r="M20" s="5" t="e">
        <f>ROUND(L20*$M$3,5)</f>
        <v>#REF!</v>
      </c>
      <c r="N20" s="106" t="e">
        <f>I20+M20</f>
        <v>#REF!</v>
      </c>
      <c r="O20" s="101">
        <v>2.44</v>
      </c>
      <c r="P20" s="5" t="e">
        <f>N20</f>
        <v>#REF!</v>
      </c>
      <c r="Q20" s="5" t="e">
        <f>D20</f>
        <v>#REF!</v>
      </c>
      <c r="R20" s="5" t="e">
        <f>P20+Q20</f>
        <v>#REF!</v>
      </c>
      <c r="S20" s="5" t="e">
        <f>ROUND((R20*0.03),5)</f>
        <v>#REF!</v>
      </c>
      <c r="T20" s="32" t="e">
        <f>P20+S20</f>
        <v>#REF!</v>
      </c>
      <c r="U20" s="46">
        <v>2.59</v>
      </c>
      <c r="V20" s="5" t="e">
        <f>N20</f>
        <v>#REF!</v>
      </c>
      <c r="W20" s="5" t="e">
        <f>D20</f>
        <v>#REF!</v>
      </c>
      <c r="X20" s="5" t="e">
        <f>V20+W20</f>
        <v>#REF!</v>
      </c>
      <c r="Y20" s="5" t="e">
        <f>ROUND((X20*0.045),5)</f>
        <v>#REF!</v>
      </c>
      <c r="Z20" s="32" t="e">
        <f>V20+Y20</f>
        <v>#REF!</v>
      </c>
      <c r="AA20" s="46">
        <v>2.66</v>
      </c>
    </row>
    <row r="21" spans="2:27" ht="12.75">
      <c r="B21" s="60"/>
      <c r="C21" s="58"/>
      <c r="G21" s="32"/>
      <c r="H21" s="35"/>
      <c r="I21" s="58"/>
      <c r="N21" s="107"/>
      <c r="O21" s="101"/>
      <c r="P21" s="6"/>
      <c r="Q21" s="6"/>
      <c r="R21" s="6"/>
      <c r="S21" s="6"/>
      <c r="T21" s="38"/>
      <c r="U21" s="46"/>
      <c r="V21" s="6"/>
      <c r="W21" s="6"/>
      <c r="X21" s="6"/>
      <c r="Y21" s="6"/>
      <c r="Z21" s="38"/>
      <c r="AA21" s="46"/>
    </row>
    <row r="22" spans="2:27" ht="12.75">
      <c r="B22" s="60" t="s">
        <v>5</v>
      </c>
      <c r="C22" s="55">
        <v>869.18766</v>
      </c>
      <c r="D22" s="5" t="e">
        <f>ROUND(#REF!/$B$44,5)</f>
        <v>#REF!</v>
      </c>
      <c r="E22" s="5" t="e">
        <f>C22+D22</f>
        <v>#REF!</v>
      </c>
      <c r="F22" s="5" t="e">
        <f>ROUND(E22*$F$3,5)</f>
        <v>#REF!</v>
      </c>
      <c r="G22" s="32" t="e">
        <f>C22+F22</f>
        <v>#REF!</v>
      </c>
      <c r="H22" s="35" t="e">
        <f>ROUND(G22,2)</f>
        <v>#REF!</v>
      </c>
      <c r="I22" s="55">
        <f>C22</f>
        <v>869.18766</v>
      </c>
      <c r="J22" s="5" t="e">
        <f>D22</f>
        <v>#REF!</v>
      </c>
      <c r="K22" s="5"/>
      <c r="L22" s="5" t="e">
        <f>I22+J22+K22</f>
        <v>#REF!</v>
      </c>
      <c r="M22" s="5" t="e">
        <f>ROUND(L22*$M$3,5)</f>
        <v>#REF!</v>
      </c>
      <c r="N22" s="106" t="e">
        <f>I22+M22</f>
        <v>#REF!</v>
      </c>
      <c r="O22" s="101" t="e">
        <f>ROUND(N22,2)</f>
        <v>#REF!</v>
      </c>
      <c r="P22" s="5" t="e">
        <f>N22</f>
        <v>#REF!</v>
      </c>
      <c r="Q22" s="5" t="e">
        <f>D22</f>
        <v>#REF!</v>
      </c>
      <c r="R22" s="5" t="e">
        <f>P22+Q22</f>
        <v>#REF!</v>
      </c>
      <c r="S22" s="5" t="e">
        <f>ROUND((R22*0.03),5)</f>
        <v>#REF!</v>
      </c>
      <c r="T22" s="32" t="e">
        <f>P22+S22</f>
        <v>#REF!</v>
      </c>
      <c r="U22" s="46">
        <v>1005.78</v>
      </c>
      <c r="V22" s="5" t="e">
        <f>N22</f>
        <v>#REF!</v>
      </c>
      <c r="W22" s="5" t="e">
        <f>D22</f>
        <v>#REF!</v>
      </c>
      <c r="X22" s="5" t="e">
        <f>V22+W22</f>
        <v>#REF!</v>
      </c>
      <c r="Y22" s="5" t="e">
        <f>ROUND((X22*0.045),5)</f>
        <v>#REF!</v>
      </c>
      <c r="Z22" s="32" t="e">
        <f>V22+Y22</f>
        <v>#REF!</v>
      </c>
      <c r="AA22" s="46">
        <v>1028.3</v>
      </c>
    </row>
    <row r="23" spans="2:27" ht="12.75">
      <c r="B23" s="60"/>
      <c r="C23" s="58"/>
      <c r="G23" s="32"/>
      <c r="H23" s="35"/>
      <c r="I23" s="58"/>
      <c r="N23" s="107"/>
      <c r="O23" s="101"/>
      <c r="P23" s="6"/>
      <c r="Q23" s="6"/>
      <c r="R23" s="6"/>
      <c r="S23" s="6"/>
      <c r="T23" s="38"/>
      <c r="U23" s="46"/>
      <c r="V23" s="6"/>
      <c r="W23" s="6"/>
      <c r="X23" s="6"/>
      <c r="Y23" s="6"/>
      <c r="Z23" s="38"/>
      <c r="AA23" s="46"/>
    </row>
    <row r="24" spans="2:27" ht="12.75">
      <c r="B24" s="60" t="s">
        <v>6</v>
      </c>
      <c r="C24" s="55">
        <v>758.01515</v>
      </c>
      <c r="D24" s="5" t="e">
        <f>ROUND(#REF!/$B$44,5)</f>
        <v>#REF!</v>
      </c>
      <c r="E24" s="5" t="e">
        <f>C24+D24</f>
        <v>#REF!</v>
      </c>
      <c r="F24" s="5" t="e">
        <f>ROUND(E24*$F$3,5)</f>
        <v>#REF!</v>
      </c>
      <c r="G24" s="32" t="e">
        <f>C24+F24</f>
        <v>#REF!</v>
      </c>
      <c r="H24" s="35" t="e">
        <f>ROUND(G24,2)</f>
        <v>#REF!</v>
      </c>
      <c r="I24" s="55">
        <f>C24</f>
        <v>758.01515</v>
      </c>
      <c r="J24" s="5" t="e">
        <f>D24</f>
        <v>#REF!</v>
      </c>
      <c r="K24" s="5"/>
      <c r="L24" s="5" t="e">
        <f>I24+J24+K24</f>
        <v>#REF!</v>
      </c>
      <c r="M24" s="5" t="e">
        <f>ROUND(L24*$M$3,5)</f>
        <v>#REF!</v>
      </c>
      <c r="N24" s="106" t="e">
        <f>I24+M24</f>
        <v>#REF!</v>
      </c>
      <c r="O24" s="101" t="e">
        <f>ROUND(N24,2)</f>
        <v>#REF!</v>
      </c>
      <c r="P24" s="5" t="e">
        <f>N24</f>
        <v>#REF!</v>
      </c>
      <c r="Q24" s="5" t="e">
        <f>D24</f>
        <v>#REF!</v>
      </c>
      <c r="R24" s="5" t="e">
        <f>P24+Q24</f>
        <v>#REF!</v>
      </c>
      <c r="S24" s="5" t="e">
        <f>ROUND((R24*0.03),5)</f>
        <v>#REF!</v>
      </c>
      <c r="T24" s="32" t="e">
        <f>P24+S24</f>
        <v>#REF!</v>
      </c>
      <c r="U24" s="46">
        <v>883.33</v>
      </c>
      <c r="V24" s="5" t="e">
        <f>N24</f>
        <v>#REF!</v>
      </c>
      <c r="W24" s="5" t="e">
        <f>D24</f>
        <v>#REF!</v>
      </c>
      <c r="X24" s="5" t="e">
        <f>V24+W24</f>
        <v>#REF!</v>
      </c>
      <c r="Y24" s="5" t="e">
        <f>ROUND((X24*0.045),5)</f>
        <v>#REF!</v>
      </c>
      <c r="Z24" s="32" t="e">
        <f>V24+Y24</f>
        <v>#REF!</v>
      </c>
      <c r="AA24" s="46">
        <v>904</v>
      </c>
    </row>
    <row r="25" spans="2:27" ht="12.75">
      <c r="B25" s="60"/>
      <c r="C25" s="58"/>
      <c r="G25" s="32"/>
      <c r="H25" s="35"/>
      <c r="I25" s="58"/>
      <c r="N25" s="107"/>
      <c r="O25" s="101"/>
      <c r="P25" s="6"/>
      <c r="Q25" s="6"/>
      <c r="R25" s="6"/>
      <c r="S25" s="6"/>
      <c r="T25" s="38"/>
      <c r="U25" s="46"/>
      <c r="V25" s="6"/>
      <c r="W25" s="6"/>
      <c r="X25" s="6"/>
      <c r="Y25" s="6"/>
      <c r="Z25" s="38"/>
      <c r="AA25" s="46"/>
    </row>
    <row r="26" spans="2:27" ht="12.75">
      <c r="B26" s="60" t="s">
        <v>7</v>
      </c>
      <c r="C26" s="55">
        <v>600.44157</v>
      </c>
      <c r="D26" s="5" t="e">
        <f>ROUND(#REF!/$B$44,5)</f>
        <v>#REF!</v>
      </c>
      <c r="E26" s="5" t="e">
        <f>C26+D26</f>
        <v>#REF!</v>
      </c>
      <c r="F26" s="5" t="e">
        <f>ROUND(E26*$F$3,5)</f>
        <v>#REF!</v>
      </c>
      <c r="G26" s="32" t="e">
        <f>C26+F26</f>
        <v>#REF!</v>
      </c>
      <c r="H26" s="35" t="e">
        <f>ROUND(G26,2)</f>
        <v>#REF!</v>
      </c>
      <c r="I26" s="55">
        <f>C26</f>
        <v>600.44157</v>
      </c>
      <c r="J26" s="5" t="e">
        <f>D26</f>
        <v>#REF!</v>
      </c>
      <c r="K26" s="5"/>
      <c r="L26" s="5" t="e">
        <f>I26+J26+K26</f>
        <v>#REF!</v>
      </c>
      <c r="M26" s="5" t="e">
        <f>ROUND(L26*$M$3,5)</f>
        <v>#REF!</v>
      </c>
      <c r="N26" s="106" t="e">
        <f>I26+M26</f>
        <v>#REF!</v>
      </c>
      <c r="O26" s="101" t="e">
        <f>ROUND(N26,2)</f>
        <v>#REF!</v>
      </c>
      <c r="P26" s="5" t="e">
        <f>N26</f>
        <v>#REF!</v>
      </c>
      <c r="Q26" s="5" t="e">
        <f>D26</f>
        <v>#REF!</v>
      </c>
      <c r="R26" s="5" t="e">
        <f>P26+Q26</f>
        <v>#REF!</v>
      </c>
      <c r="S26" s="5" t="e">
        <f>ROUND((R26*0.03),5)</f>
        <v>#REF!</v>
      </c>
      <c r="T26" s="32" t="e">
        <f>P26+S26</f>
        <v>#REF!</v>
      </c>
      <c r="U26" s="46">
        <v>710.23</v>
      </c>
      <c r="V26" s="5" t="e">
        <f>N26</f>
        <v>#REF!</v>
      </c>
      <c r="W26" s="5" t="e">
        <f>D26</f>
        <v>#REF!</v>
      </c>
      <c r="X26" s="5" t="e">
        <f>V26+W26</f>
        <v>#REF!</v>
      </c>
      <c r="Y26" s="5" t="e">
        <f>ROUND((X26*0.045),5)</f>
        <v>#REF!</v>
      </c>
      <c r="Z26" s="32" t="e">
        <f>V26+Y26</f>
        <v>#REF!</v>
      </c>
      <c r="AA26" s="46">
        <v>728.35</v>
      </c>
    </row>
    <row r="27" spans="2:27" ht="12.75">
      <c r="B27" s="60"/>
      <c r="C27" s="58"/>
      <c r="G27" s="32"/>
      <c r="H27" s="35"/>
      <c r="I27" s="58"/>
      <c r="N27" s="107"/>
      <c r="O27" s="101"/>
      <c r="P27" s="6"/>
      <c r="Q27" s="6"/>
      <c r="R27" s="6"/>
      <c r="S27" s="6"/>
      <c r="T27" s="38"/>
      <c r="U27" s="46"/>
      <c r="V27" s="6"/>
      <c r="W27" s="6"/>
      <c r="X27" s="6"/>
      <c r="Y27" s="6"/>
      <c r="Z27" s="38"/>
      <c r="AA27" s="46"/>
    </row>
    <row r="28" spans="2:27" ht="12.75">
      <c r="B28" s="60" t="s">
        <v>8</v>
      </c>
      <c r="C28" s="55">
        <v>433.44007</v>
      </c>
      <c r="D28" s="5" t="e">
        <f>ROUND(#REF!/$B$44,5)</f>
        <v>#REF!</v>
      </c>
      <c r="E28" s="5" t="e">
        <f>C28+D28</f>
        <v>#REF!</v>
      </c>
      <c r="F28" s="5" t="e">
        <f>ROUND(E28*$F$3,5)</f>
        <v>#REF!</v>
      </c>
      <c r="G28" s="32" t="e">
        <f>C28+F28</f>
        <v>#REF!</v>
      </c>
      <c r="H28" s="35" t="e">
        <f>ROUND(G28,2)</f>
        <v>#REF!</v>
      </c>
      <c r="I28" s="55">
        <f>C28</f>
        <v>433.44007</v>
      </c>
      <c r="J28" s="5" t="e">
        <f>D28</f>
        <v>#REF!</v>
      </c>
      <c r="K28" s="5"/>
      <c r="L28" s="5" t="e">
        <f>I28+J28+K28</f>
        <v>#REF!</v>
      </c>
      <c r="M28" s="5" t="e">
        <f>ROUND(L28*$M$3,5)</f>
        <v>#REF!</v>
      </c>
      <c r="N28" s="106" t="e">
        <f>I28+M28</f>
        <v>#REF!</v>
      </c>
      <c r="O28" s="101" t="e">
        <f>ROUND(N28,2)</f>
        <v>#REF!</v>
      </c>
      <c r="P28" s="5" t="e">
        <f>N28</f>
        <v>#REF!</v>
      </c>
      <c r="Q28" s="5" t="e">
        <f>D28</f>
        <v>#REF!</v>
      </c>
      <c r="R28" s="5" t="e">
        <f>P28+Q28</f>
        <v>#REF!</v>
      </c>
      <c r="S28" s="5" t="e">
        <f>ROUND((R28*0.03),5)</f>
        <v>#REF!</v>
      </c>
      <c r="T28" s="32" t="e">
        <f>P28+S28</f>
        <v>#REF!</v>
      </c>
      <c r="U28" s="46">
        <v>525.93</v>
      </c>
      <c r="V28" s="5" t="e">
        <f>N28</f>
        <v>#REF!</v>
      </c>
      <c r="W28" s="5" t="e">
        <f>D28</f>
        <v>#REF!</v>
      </c>
      <c r="X28" s="5" t="e">
        <f>V28+W28</f>
        <v>#REF!</v>
      </c>
      <c r="Y28" s="5" t="e">
        <f>ROUND((X28*0.045),5)</f>
        <v>#REF!</v>
      </c>
      <c r="Z28" s="32" t="e">
        <f>V28+Y28</f>
        <v>#REF!</v>
      </c>
      <c r="AA28" s="46">
        <v>541.2</v>
      </c>
    </row>
    <row r="29" spans="2:27" ht="12.75">
      <c r="B29" s="60"/>
      <c r="C29" s="58"/>
      <c r="G29" s="32"/>
      <c r="H29" s="35"/>
      <c r="I29" s="58"/>
      <c r="N29" s="107"/>
      <c r="O29" s="101"/>
      <c r="P29" s="6"/>
      <c r="Q29" s="6"/>
      <c r="R29" s="6"/>
      <c r="S29" s="6"/>
      <c r="T29" s="38"/>
      <c r="U29" s="46"/>
      <c r="V29" s="6"/>
      <c r="W29" s="6"/>
      <c r="X29" s="6"/>
      <c r="Y29" s="6"/>
      <c r="Z29" s="38"/>
      <c r="AA29" s="46"/>
    </row>
    <row r="30" spans="2:27" ht="12.75">
      <c r="B30" s="60" t="s">
        <v>18</v>
      </c>
      <c r="C30" s="55">
        <v>364.03136</v>
      </c>
      <c r="D30" s="5" t="e">
        <f>ROUND(#REF!/$B$44,5)</f>
        <v>#REF!</v>
      </c>
      <c r="E30" s="5" t="e">
        <f>C30+D30</f>
        <v>#REF!</v>
      </c>
      <c r="F30" s="5" t="e">
        <f>ROUND(E30*$F$3,5)</f>
        <v>#REF!</v>
      </c>
      <c r="G30" s="32" t="e">
        <f>C30+F30</f>
        <v>#REF!</v>
      </c>
      <c r="H30" s="35" t="e">
        <f>ROUND(G30,2)</f>
        <v>#REF!</v>
      </c>
      <c r="I30" s="55">
        <f>C30</f>
        <v>364.03136</v>
      </c>
      <c r="J30" s="5" t="e">
        <f>D30</f>
        <v>#REF!</v>
      </c>
      <c r="K30" s="5"/>
      <c r="L30" s="5" t="e">
        <f>I30+J30+K30</f>
        <v>#REF!</v>
      </c>
      <c r="M30" s="5" t="e">
        <f>ROUND(L30*$M$3,5)</f>
        <v>#REF!</v>
      </c>
      <c r="N30" s="106" t="e">
        <f>I30+M30</f>
        <v>#REF!</v>
      </c>
      <c r="O30" s="101" t="e">
        <f>ROUND(N30,2)</f>
        <v>#REF!</v>
      </c>
      <c r="P30" s="5" t="e">
        <f>N30</f>
        <v>#REF!</v>
      </c>
      <c r="Q30" s="5" t="e">
        <f>D30</f>
        <v>#REF!</v>
      </c>
      <c r="R30" s="5" t="e">
        <f>P30+Q30</f>
        <v>#REF!</v>
      </c>
      <c r="S30" s="5" t="e">
        <f>ROUND((R30*0.03),5)</f>
        <v>#REF!</v>
      </c>
      <c r="T30" s="32" t="e">
        <f>P30+S30</f>
        <v>#REF!</v>
      </c>
      <c r="U30" s="46">
        <v>443.39</v>
      </c>
      <c r="V30" s="5" t="e">
        <f>N30</f>
        <v>#REF!</v>
      </c>
      <c r="W30" s="5" t="e">
        <f>D30</f>
        <v>#REF!</v>
      </c>
      <c r="X30" s="5" t="e">
        <f>V30+W30</f>
        <v>#REF!</v>
      </c>
      <c r="Y30" s="5" t="e">
        <f>ROUND((X30*0.045),5)</f>
        <v>#REF!</v>
      </c>
      <c r="Z30" s="32" t="e">
        <f>V30+Y30</f>
        <v>#REF!</v>
      </c>
      <c r="AA30" s="46">
        <v>456.46</v>
      </c>
    </row>
    <row r="31" spans="2:27" ht="12.75">
      <c r="B31" s="60"/>
      <c r="C31" s="55"/>
      <c r="G31" s="9"/>
      <c r="H31" s="56"/>
      <c r="I31" s="58"/>
      <c r="N31" s="107"/>
      <c r="O31" s="102"/>
      <c r="P31" s="6"/>
      <c r="Q31" s="6"/>
      <c r="R31" s="6"/>
      <c r="S31" s="6"/>
      <c r="T31" s="10"/>
      <c r="U31" s="2"/>
      <c r="Z31" s="2"/>
      <c r="AA31" s="2"/>
    </row>
    <row r="32" spans="2:27" ht="12.75">
      <c r="B32" s="91" t="s">
        <v>84</v>
      </c>
      <c r="C32" s="92"/>
      <c r="D32" s="93"/>
      <c r="G32" s="9"/>
      <c r="H32" s="56"/>
      <c r="I32" s="92"/>
      <c r="J32" s="93"/>
      <c r="N32" s="107"/>
      <c r="O32" s="102"/>
      <c r="P32" s="6"/>
      <c r="Q32" s="6"/>
      <c r="R32" s="6"/>
      <c r="S32" s="6"/>
      <c r="T32" s="10"/>
      <c r="U32" s="2"/>
      <c r="Z32" s="2"/>
      <c r="AA32" s="2"/>
    </row>
    <row r="33" spans="2:27" ht="6" customHeight="1">
      <c r="B33" s="60"/>
      <c r="C33" s="55"/>
      <c r="G33" s="9"/>
      <c r="H33" s="56"/>
      <c r="I33" s="55"/>
      <c r="J33" s="5"/>
      <c r="N33" s="107"/>
      <c r="O33" s="102"/>
      <c r="P33" s="6"/>
      <c r="Q33" s="6"/>
      <c r="R33" s="6"/>
      <c r="S33" s="6"/>
      <c r="T33" s="10"/>
      <c r="U33" s="2"/>
      <c r="Z33" s="2"/>
      <c r="AA33" s="2"/>
    </row>
    <row r="34" spans="2:27" ht="12.75">
      <c r="B34" s="60" t="s">
        <v>85</v>
      </c>
      <c r="C34" s="55"/>
      <c r="G34" s="9"/>
      <c r="H34" s="56"/>
      <c r="I34" s="55"/>
      <c r="J34" s="5"/>
      <c r="N34" s="107"/>
      <c r="O34" s="102"/>
      <c r="P34" s="5">
        <v>386.49</v>
      </c>
      <c r="Q34" s="5">
        <v>488.87</v>
      </c>
      <c r="R34" s="5">
        <f>P34+Q34</f>
        <v>875.36</v>
      </c>
      <c r="S34" s="5">
        <f>ROUND((R34*0.03),5)</f>
        <v>26.2608</v>
      </c>
      <c r="T34" s="32">
        <f>P34+S34</f>
        <v>412.7508</v>
      </c>
      <c r="U34" s="46">
        <v>412.75</v>
      </c>
      <c r="V34" s="5">
        <f>P34</f>
        <v>386.49</v>
      </c>
      <c r="W34" s="5">
        <f>Q34</f>
        <v>488.87</v>
      </c>
      <c r="X34" s="5">
        <f>V34+W34</f>
        <v>875.36</v>
      </c>
      <c r="Y34" s="5">
        <f>ROUND((X34*0.045),5)</f>
        <v>39.3912</v>
      </c>
      <c r="Z34" s="32">
        <f>V34+Y34</f>
        <v>425.88120000000004</v>
      </c>
      <c r="AA34" s="46">
        <v>425.9</v>
      </c>
    </row>
    <row r="35" spans="2:27" ht="12.75">
      <c r="B35" s="60"/>
      <c r="C35" s="55"/>
      <c r="G35" s="9"/>
      <c r="H35" s="56"/>
      <c r="I35" s="55"/>
      <c r="J35" s="5"/>
      <c r="N35" s="107"/>
      <c r="O35" s="102"/>
      <c r="P35" s="5"/>
      <c r="Q35" s="5"/>
      <c r="R35" s="6"/>
      <c r="S35" s="6"/>
      <c r="T35" s="10"/>
      <c r="U35" s="2"/>
      <c r="V35" s="5"/>
      <c r="W35" s="5"/>
      <c r="Z35" s="2"/>
      <c r="AA35" s="2"/>
    </row>
    <row r="36" spans="2:27" ht="12.75">
      <c r="B36" s="60" t="s">
        <v>86</v>
      </c>
      <c r="C36" s="55"/>
      <c r="G36" s="9"/>
      <c r="H36" s="56"/>
      <c r="I36" s="55"/>
      <c r="J36" s="5"/>
      <c r="N36" s="107"/>
      <c r="O36" s="102"/>
      <c r="P36" s="5">
        <v>408.46</v>
      </c>
      <c r="Q36" s="5">
        <v>508.58</v>
      </c>
      <c r="R36" s="5">
        <f>P36+Q36</f>
        <v>917.04</v>
      </c>
      <c r="S36" s="5">
        <f>ROUND((R36*0.03),5)</f>
        <v>27.5112</v>
      </c>
      <c r="T36" s="32">
        <f>P36+S36</f>
        <v>435.97119999999995</v>
      </c>
      <c r="U36" s="46">
        <v>435.97</v>
      </c>
      <c r="V36" s="5">
        <f>P36</f>
        <v>408.46</v>
      </c>
      <c r="W36" s="5">
        <f>Q36</f>
        <v>508.58</v>
      </c>
      <c r="X36" s="5">
        <f>V36+W36</f>
        <v>917.04</v>
      </c>
      <c r="Y36" s="5">
        <f>ROUND((X36*0.045),5)</f>
        <v>41.2668</v>
      </c>
      <c r="Z36" s="32">
        <f>V36+Y36</f>
        <v>449.72679999999997</v>
      </c>
      <c r="AA36" s="46">
        <v>449.75</v>
      </c>
    </row>
    <row r="37" spans="2:27" ht="12.75">
      <c r="B37" s="60"/>
      <c r="C37" s="55"/>
      <c r="G37" s="9"/>
      <c r="H37" s="56"/>
      <c r="I37" s="55"/>
      <c r="J37" s="5"/>
      <c r="N37" s="107"/>
      <c r="O37" s="102"/>
      <c r="P37" s="5"/>
      <c r="Q37" s="5"/>
      <c r="R37" s="6"/>
      <c r="S37" s="6"/>
      <c r="T37" s="10"/>
      <c r="U37" s="2"/>
      <c r="V37" s="5"/>
      <c r="W37" s="5"/>
      <c r="Z37" s="2"/>
      <c r="AA37" s="2"/>
    </row>
    <row r="38" spans="2:27" ht="13.5" thickBot="1">
      <c r="B38" s="63" t="s">
        <v>87</v>
      </c>
      <c r="C38" s="55"/>
      <c r="G38" s="11"/>
      <c r="H38" s="57"/>
      <c r="I38" s="55"/>
      <c r="J38" s="5"/>
      <c r="N38" s="59"/>
      <c r="O38" s="103"/>
      <c r="P38" s="5">
        <v>457.5</v>
      </c>
      <c r="Q38" s="5">
        <v>512.5</v>
      </c>
      <c r="R38" s="5">
        <f>P38+Q38</f>
        <v>970</v>
      </c>
      <c r="S38" s="5">
        <f>ROUND((R38*0.03),5)</f>
        <v>29.1</v>
      </c>
      <c r="T38" s="33">
        <f>P38+S38</f>
        <v>486.6</v>
      </c>
      <c r="U38" s="47">
        <v>486.6</v>
      </c>
      <c r="V38" s="5">
        <f>P38</f>
        <v>457.5</v>
      </c>
      <c r="W38" s="5">
        <f>Q38</f>
        <v>512.5</v>
      </c>
      <c r="X38" s="5">
        <f>V38+W38</f>
        <v>970</v>
      </c>
      <c r="Y38" s="5">
        <f>ROUND((X38*0.045),5)</f>
        <v>43.65</v>
      </c>
      <c r="Z38" s="33">
        <f>V38+Y38</f>
        <v>501.15</v>
      </c>
      <c r="AA38" s="47">
        <v>501.15</v>
      </c>
    </row>
    <row r="39" spans="16:20" ht="12.75">
      <c r="P39" s="6"/>
      <c r="Q39" s="6"/>
      <c r="R39" s="6"/>
      <c r="S39" s="6"/>
      <c r="T39" s="6"/>
    </row>
    <row r="40" spans="16:20" ht="12.75">
      <c r="P40" s="6"/>
      <c r="Q40" s="6"/>
      <c r="R40" s="6"/>
      <c r="S40" s="6"/>
      <c r="T40" s="6"/>
    </row>
    <row r="44" ht="12.75">
      <c r="B44" s="12">
        <v>1936.27</v>
      </c>
    </row>
  </sheetData>
  <mergeCells count="1">
    <mergeCell ref="C2:H2"/>
  </mergeCells>
  <printOptions gridLines="1"/>
  <pageMargins left="0.97" right="0.46" top="1.04" bottom="0.83" header="0.44" footer="0.27"/>
  <pageSetup horizontalDpi="600" verticalDpi="600" orientation="portrait" paperSize="9" r:id="rId1"/>
  <headerFooter alignWithMargins="0">
    <oddHeader>&amp;CCCNL per i DIPENDENTI da PROPRIETARI DI FABBRICATI
PROSPETTO DI CALCOLO PER LA DETERMINAZIONE DEGLI AUMENTI su SALARIO, PAGA BASE, STIPENDIO BASE</oddHeader>
    <oddFooter>&amp;L&amp;A&amp;C&amp;F&amp;RPagina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05"/>
  <sheetViews>
    <sheetView zoomScale="75" zoomScaleNormal="75" workbookViewId="0" topLeftCell="A66">
      <selection activeCell="V11" sqref="V11"/>
    </sheetView>
  </sheetViews>
  <sheetFormatPr defaultColWidth="9.140625" defaultRowHeight="12.75"/>
  <cols>
    <col min="1" max="1" width="12.28125" style="1" customWidth="1"/>
    <col min="2" max="2" width="41.8515625" style="1" customWidth="1"/>
    <col min="3" max="3" width="10.7109375" style="8" hidden="1" customWidth="1"/>
    <col min="4" max="4" width="0" style="8" hidden="1" customWidth="1"/>
    <col min="5" max="5" width="10.7109375" style="8" hidden="1" customWidth="1"/>
    <col min="6" max="6" width="10.7109375" style="26" hidden="1" customWidth="1"/>
    <col min="7" max="7" width="9.28125" style="26" hidden="1" customWidth="1"/>
    <col min="8" max="8" width="10.7109375" style="26" hidden="1" customWidth="1"/>
    <col min="9" max="9" width="12.140625" style="114" hidden="1" customWidth="1"/>
    <col min="10" max="10" width="10.7109375" style="29" hidden="1" customWidth="1"/>
    <col min="11" max="11" width="9.28125" style="29" hidden="1" customWidth="1"/>
    <col min="12" max="12" width="10.7109375" style="29" hidden="1" customWidth="1"/>
    <col min="13" max="13" width="12.140625" style="29" customWidth="1"/>
    <col min="14" max="16" width="9.7109375" style="0" hidden="1" customWidth="1"/>
    <col min="17" max="17" width="12.140625" style="0" customWidth="1"/>
    <col min="18" max="18" width="11.28125" style="0" customWidth="1"/>
  </cols>
  <sheetData>
    <row r="1" ht="13.5" thickBot="1"/>
    <row r="2" spans="3:18" ht="13.5" thickBot="1">
      <c r="C2" s="120" t="s">
        <v>46</v>
      </c>
      <c r="D2" s="121"/>
      <c r="E2" s="122"/>
      <c r="F2" s="77" t="s">
        <v>49</v>
      </c>
      <c r="G2" s="78"/>
      <c r="H2" s="77"/>
      <c r="I2" s="98"/>
      <c r="J2" s="77" t="s">
        <v>98</v>
      </c>
      <c r="K2" s="78"/>
      <c r="L2" s="78"/>
      <c r="M2" s="48"/>
      <c r="N2" s="77" t="s">
        <v>99</v>
      </c>
      <c r="O2" s="78"/>
      <c r="P2" s="78"/>
      <c r="Q2" s="94"/>
      <c r="R2" s="18"/>
    </row>
    <row r="3" spans="3:18" ht="12.75">
      <c r="C3" s="71"/>
      <c r="D3" s="72"/>
      <c r="E3" s="73"/>
      <c r="F3" s="18"/>
      <c r="G3" s="72"/>
      <c r="H3" s="108"/>
      <c r="I3" s="99" t="s">
        <v>88</v>
      </c>
      <c r="J3" s="18"/>
      <c r="K3" s="72"/>
      <c r="L3" s="72"/>
      <c r="M3" s="35" t="s">
        <v>88</v>
      </c>
      <c r="N3" s="18"/>
      <c r="O3" s="72"/>
      <c r="P3" s="72"/>
      <c r="Q3" s="35" t="s">
        <v>88</v>
      </c>
      <c r="R3" s="18"/>
    </row>
    <row r="4" spans="1:18" ht="12.75">
      <c r="A4" s="1" t="s">
        <v>10</v>
      </c>
      <c r="B4" s="1" t="s">
        <v>34</v>
      </c>
      <c r="C4" s="20" t="s">
        <v>100</v>
      </c>
      <c r="E4" s="68" t="s">
        <v>103</v>
      </c>
      <c r="F4" s="20" t="s">
        <v>100</v>
      </c>
      <c r="H4" s="104" t="s">
        <v>103</v>
      </c>
      <c r="I4" s="99" t="s">
        <v>89</v>
      </c>
      <c r="J4" s="20" t="s">
        <v>100</v>
      </c>
      <c r="L4" s="68" t="s">
        <v>103</v>
      </c>
      <c r="M4" s="35" t="s">
        <v>106</v>
      </c>
      <c r="N4" s="20" t="s">
        <v>100</v>
      </c>
      <c r="O4" s="24">
        <v>0.045</v>
      </c>
      <c r="P4" s="68" t="s">
        <v>103</v>
      </c>
      <c r="Q4" s="35" t="s">
        <v>107</v>
      </c>
      <c r="R4" s="15"/>
    </row>
    <row r="5" spans="3:18" ht="12.75">
      <c r="C5" s="20" t="s">
        <v>101</v>
      </c>
      <c r="D5" s="28">
        <v>0.038</v>
      </c>
      <c r="E5" s="68" t="s">
        <v>88</v>
      </c>
      <c r="F5" s="67" t="s">
        <v>102</v>
      </c>
      <c r="G5" s="24">
        <v>0.065</v>
      </c>
      <c r="H5" s="104" t="s">
        <v>88</v>
      </c>
      <c r="I5" s="99"/>
      <c r="J5" s="67" t="s">
        <v>104</v>
      </c>
      <c r="K5" s="24">
        <v>0.03</v>
      </c>
      <c r="L5" s="68" t="s">
        <v>88</v>
      </c>
      <c r="M5" s="35"/>
      <c r="N5" s="67" t="s">
        <v>104</v>
      </c>
      <c r="O5" s="67" t="s">
        <v>96</v>
      </c>
      <c r="P5" s="68" t="s">
        <v>88</v>
      </c>
      <c r="Q5" s="35"/>
      <c r="R5" s="15"/>
    </row>
    <row r="6" spans="3:18" ht="12.75">
      <c r="C6" s="21"/>
      <c r="D6" s="14"/>
      <c r="E6" s="68"/>
      <c r="F6" s="25"/>
      <c r="G6" s="25"/>
      <c r="H6" s="109" t="s">
        <v>91</v>
      </c>
      <c r="I6" s="99"/>
      <c r="J6" s="25"/>
      <c r="K6" s="25"/>
      <c r="L6" s="25"/>
      <c r="M6" s="35"/>
      <c r="N6" s="25"/>
      <c r="O6" s="25"/>
      <c r="P6" s="25"/>
      <c r="Q6" s="35"/>
      <c r="R6" s="15"/>
    </row>
    <row r="7" spans="1:18" ht="12.75">
      <c r="A7" s="49"/>
      <c r="B7" s="49"/>
      <c r="C7" s="74"/>
      <c r="D7" s="50"/>
      <c r="E7" s="75"/>
      <c r="F7" s="76"/>
      <c r="G7" s="76"/>
      <c r="H7" s="110"/>
      <c r="I7" s="100"/>
      <c r="J7" s="76"/>
      <c r="K7" s="76"/>
      <c r="L7" s="76"/>
      <c r="M7" s="53"/>
      <c r="N7" s="76"/>
      <c r="O7" s="76"/>
      <c r="P7" s="76"/>
      <c r="Q7" s="53"/>
      <c r="R7" s="15"/>
    </row>
    <row r="8" spans="3:18" ht="12.75">
      <c r="C8" s="21"/>
      <c r="D8" s="14"/>
      <c r="E8" s="68"/>
      <c r="F8" s="25"/>
      <c r="G8" s="25"/>
      <c r="H8" s="109"/>
      <c r="I8" s="99"/>
      <c r="J8" s="25"/>
      <c r="K8" s="25"/>
      <c r="L8" s="25"/>
      <c r="M8" s="35"/>
      <c r="N8" s="25"/>
      <c r="O8" s="25"/>
      <c r="P8" s="25"/>
      <c r="Q8" s="35"/>
      <c r="R8" s="15"/>
    </row>
    <row r="9" spans="1:18" ht="12.75">
      <c r="A9" s="1" t="s">
        <v>22</v>
      </c>
      <c r="B9" s="1" t="s">
        <v>23</v>
      </c>
      <c r="C9" s="85">
        <v>0.69825</v>
      </c>
      <c r="D9" s="55">
        <f aca="true" t="shared" si="0" ref="D9:D19">ROUND(C9*$D$5,5)</f>
        <v>0.02653</v>
      </c>
      <c r="E9" s="86">
        <f aca="true" t="shared" si="1" ref="E9:E19">C9+D9</f>
        <v>0.7247800000000001</v>
      </c>
      <c r="F9" s="79">
        <f aca="true" t="shared" si="2" ref="F9:F19">E9</f>
        <v>0.7247800000000001</v>
      </c>
      <c r="G9" s="79">
        <f aca="true" t="shared" si="3" ref="G9:G19">ROUND(F9*$G$5,5)</f>
        <v>0.04711</v>
      </c>
      <c r="H9" s="111">
        <f>F9+G9</f>
        <v>0.7718900000000001</v>
      </c>
      <c r="I9" s="99">
        <f aca="true" t="shared" si="4" ref="I9:I19">ROUND(H9,2)</f>
        <v>0.77</v>
      </c>
      <c r="J9" s="79">
        <f>H9</f>
        <v>0.7718900000000001</v>
      </c>
      <c r="K9" s="79">
        <f aca="true" t="shared" si="5" ref="K9:K21">ROUND(J9*$K$5,5)</f>
        <v>0.02316</v>
      </c>
      <c r="L9" s="79">
        <f aca="true" t="shared" si="6" ref="L9:L21">J9+K9</f>
        <v>0.79505</v>
      </c>
      <c r="M9" s="35">
        <v>0.8</v>
      </c>
      <c r="N9" s="79">
        <f>J9</f>
        <v>0.7718900000000001</v>
      </c>
      <c r="O9" s="79">
        <f>ROUND(N9*$O$4,5)</f>
        <v>0.03474</v>
      </c>
      <c r="P9" s="79">
        <f aca="true" t="shared" si="7" ref="P9:P21">N9+O9</f>
        <v>0.8066300000000001</v>
      </c>
      <c r="Q9" s="35">
        <v>0.81</v>
      </c>
      <c r="R9" s="16"/>
    </row>
    <row r="10" spans="2:18" ht="12.75">
      <c r="B10" s="1" t="s">
        <v>24</v>
      </c>
      <c r="C10" s="85">
        <v>1.83704</v>
      </c>
      <c r="D10" s="55">
        <f t="shared" si="0"/>
        <v>0.06981</v>
      </c>
      <c r="E10" s="86">
        <f t="shared" si="1"/>
        <v>1.90685</v>
      </c>
      <c r="F10" s="79">
        <f t="shared" si="2"/>
        <v>1.90685</v>
      </c>
      <c r="G10" s="79">
        <f t="shared" si="3"/>
        <v>0.12395</v>
      </c>
      <c r="H10" s="111">
        <f aca="true" t="shared" si="8" ref="H10:H43">F10+G10</f>
        <v>2.0308</v>
      </c>
      <c r="I10" s="99">
        <f t="shared" si="4"/>
        <v>2.03</v>
      </c>
      <c r="J10" s="79">
        <f aca="true" t="shared" si="9" ref="J10:J19">H10</f>
        <v>2.0308</v>
      </c>
      <c r="K10" s="79">
        <f t="shared" si="5"/>
        <v>0.06092</v>
      </c>
      <c r="L10" s="79">
        <f t="shared" si="6"/>
        <v>2.09172</v>
      </c>
      <c r="M10" s="35">
        <v>2.09</v>
      </c>
      <c r="N10" s="79">
        <f aca="true" t="shared" si="10" ref="N10:N21">J10</f>
        <v>2.0308</v>
      </c>
      <c r="O10" s="79">
        <f aca="true" t="shared" si="11" ref="O10:O21">ROUND(N10*$O$4,5)</f>
        <v>0.09139</v>
      </c>
      <c r="P10" s="79">
        <f t="shared" si="7"/>
        <v>2.1221900000000002</v>
      </c>
      <c r="Q10" s="35">
        <v>2.12</v>
      </c>
      <c r="R10" s="16"/>
    </row>
    <row r="11" spans="2:18" ht="12.75">
      <c r="B11" s="1" t="s">
        <v>25</v>
      </c>
      <c r="C11" s="85">
        <v>2.34162</v>
      </c>
      <c r="D11" s="55">
        <f t="shared" si="0"/>
        <v>0.08898</v>
      </c>
      <c r="E11" s="86">
        <f t="shared" si="1"/>
        <v>2.4305999999999996</v>
      </c>
      <c r="F11" s="79">
        <f t="shared" si="2"/>
        <v>2.4305999999999996</v>
      </c>
      <c r="G11" s="79">
        <f t="shared" si="3"/>
        <v>0.15799</v>
      </c>
      <c r="H11" s="111">
        <f t="shared" si="8"/>
        <v>2.5885899999999995</v>
      </c>
      <c r="I11" s="99">
        <f t="shared" si="4"/>
        <v>2.59</v>
      </c>
      <c r="J11" s="79">
        <f t="shared" si="9"/>
        <v>2.5885899999999995</v>
      </c>
      <c r="K11" s="79">
        <f t="shared" si="5"/>
        <v>0.07766</v>
      </c>
      <c r="L11" s="79">
        <f t="shared" si="6"/>
        <v>2.6662499999999993</v>
      </c>
      <c r="M11" s="35">
        <v>2.67</v>
      </c>
      <c r="N11" s="79">
        <f t="shared" si="10"/>
        <v>2.5885899999999995</v>
      </c>
      <c r="O11" s="79">
        <f t="shared" si="11"/>
        <v>0.11649</v>
      </c>
      <c r="P11" s="79">
        <f t="shared" si="7"/>
        <v>2.7050799999999997</v>
      </c>
      <c r="Q11" s="35">
        <v>2.71</v>
      </c>
      <c r="R11" s="16"/>
    </row>
    <row r="12" spans="2:18" ht="12.75">
      <c r="B12" s="1" t="s">
        <v>26</v>
      </c>
      <c r="C12" s="85">
        <v>1.58449</v>
      </c>
      <c r="D12" s="55">
        <f t="shared" si="0"/>
        <v>0.06021</v>
      </c>
      <c r="E12" s="86">
        <f t="shared" si="1"/>
        <v>1.6447</v>
      </c>
      <c r="F12" s="79">
        <f t="shared" si="2"/>
        <v>1.6447</v>
      </c>
      <c r="G12" s="79">
        <f t="shared" si="3"/>
        <v>0.10691</v>
      </c>
      <c r="H12" s="111">
        <f t="shared" si="8"/>
        <v>1.7516100000000001</v>
      </c>
      <c r="I12" s="99">
        <f t="shared" si="4"/>
        <v>1.75</v>
      </c>
      <c r="J12" s="79">
        <f t="shared" si="9"/>
        <v>1.7516100000000001</v>
      </c>
      <c r="K12" s="79">
        <f t="shared" si="5"/>
        <v>0.05255</v>
      </c>
      <c r="L12" s="79">
        <f t="shared" si="6"/>
        <v>1.8041600000000002</v>
      </c>
      <c r="M12" s="35">
        <v>1.8</v>
      </c>
      <c r="N12" s="79">
        <f t="shared" si="10"/>
        <v>1.7516100000000001</v>
      </c>
      <c r="O12" s="79">
        <f t="shared" si="11"/>
        <v>0.07882</v>
      </c>
      <c r="P12" s="79">
        <f t="shared" si="7"/>
        <v>1.8304300000000002</v>
      </c>
      <c r="Q12" s="35">
        <v>1.83</v>
      </c>
      <c r="R12" s="17"/>
    </row>
    <row r="13" spans="2:18" ht="12.75">
      <c r="B13" s="1" t="s">
        <v>27</v>
      </c>
      <c r="C13" s="85">
        <v>2.08958</v>
      </c>
      <c r="D13" s="55">
        <f t="shared" si="0"/>
        <v>0.0794</v>
      </c>
      <c r="E13" s="86">
        <f t="shared" si="1"/>
        <v>2.1689800000000004</v>
      </c>
      <c r="F13" s="79">
        <f t="shared" si="2"/>
        <v>2.1689800000000004</v>
      </c>
      <c r="G13" s="79">
        <f t="shared" si="3"/>
        <v>0.14098</v>
      </c>
      <c r="H13" s="111">
        <f t="shared" si="8"/>
        <v>2.3099600000000002</v>
      </c>
      <c r="I13" s="99">
        <f t="shared" si="4"/>
        <v>2.31</v>
      </c>
      <c r="J13" s="79">
        <f t="shared" si="9"/>
        <v>2.3099600000000002</v>
      </c>
      <c r="K13" s="79">
        <f t="shared" si="5"/>
        <v>0.0693</v>
      </c>
      <c r="L13" s="79">
        <f t="shared" si="6"/>
        <v>2.3792600000000004</v>
      </c>
      <c r="M13" s="35">
        <v>2.38</v>
      </c>
      <c r="N13" s="79">
        <f t="shared" si="10"/>
        <v>2.3099600000000002</v>
      </c>
      <c r="O13" s="79">
        <f t="shared" si="11"/>
        <v>0.10395</v>
      </c>
      <c r="P13" s="79">
        <f t="shared" si="7"/>
        <v>2.4139100000000004</v>
      </c>
      <c r="Q13" s="35">
        <v>2.41</v>
      </c>
      <c r="R13" s="16"/>
    </row>
    <row r="14" spans="2:18" ht="12.75">
      <c r="B14" s="1" t="s">
        <v>28</v>
      </c>
      <c r="C14" s="85">
        <v>2.87357</v>
      </c>
      <c r="D14" s="55">
        <f t="shared" si="0"/>
        <v>0.1092</v>
      </c>
      <c r="E14" s="86">
        <f t="shared" si="1"/>
        <v>2.98277</v>
      </c>
      <c r="F14" s="79">
        <f t="shared" si="2"/>
        <v>2.98277</v>
      </c>
      <c r="G14" s="79">
        <f t="shared" si="3"/>
        <v>0.19388</v>
      </c>
      <c r="H14" s="111">
        <f t="shared" si="8"/>
        <v>3.17665</v>
      </c>
      <c r="I14" s="99">
        <f t="shared" si="4"/>
        <v>3.18</v>
      </c>
      <c r="J14" s="79">
        <f t="shared" si="9"/>
        <v>3.17665</v>
      </c>
      <c r="K14" s="79">
        <f t="shared" si="5"/>
        <v>0.0953</v>
      </c>
      <c r="L14" s="79">
        <f t="shared" si="6"/>
        <v>3.27195</v>
      </c>
      <c r="M14" s="35">
        <v>3.27</v>
      </c>
      <c r="N14" s="79">
        <f t="shared" si="10"/>
        <v>3.17665</v>
      </c>
      <c r="O14" s="79">
        <f t="shared" si="11"/>
        <v>0.14295</v>
      </c>
      <c r="P14" s="79">
        <f t="shared" si="7"/>
        <v>3.3196</v>
      </c>
      <c r="Q14" s="35">
        <v>3.32</v>
      </c>
      <c r="R14" s="17"/>
    </row>
    <row r="15" spans="2:18" ht="12.75">
      <c r="B15" s="1" t="s">
        <v>29</v>
      </c>
      <c r="C15" s="85">
        <v>0.69825</v>
      </c>
      <c r="D15" s="55">
        <f t="shared" si="0"/>
        <v>0.02653</v>
      </c>
      <c r="E15" s="86">
        <f t="shared" si="1"/>
        <v>0.7247800000000001</v>
      </c>
      <c r="F15" s="79">
        <f t="shared" si="2"/>
        <v>0.7247800000000001</v>
      </c>
      <c r="G15" s="79">
        <f t="shared" si="3"/>
        <v>0.04711</v>
      </c>
      <c r="H15" s="111">
        <f t="shared" si="8"/>
        <v>0.7718900000000001</v>
      </c>
      <c r="I15" s="99">
        <f t="shared" si="4"/>
        <v>0.77</v>
      </c>
      <c r="J15" s="79">
        <f t="shared" si="9"/>
        <v>0.7718900000000001</v>
      </c>
      <c r="K15" s="79">
        <f t="shared" si="5"/>
        <v>0.02316</v>
      </c>
      <c r="L15" s="79">
        <f t="shared" si="6"/>
        <v>0.79505</v>
      </c>
      <c r="M15" s="35">
        <v>0.8</v>
      </c>
      <c r="N15" s="79">
        <f t="shared" si="10"/>
        <v>0.7718900000000001</v>
      </c>
      <c r="O15" s="79">
        <f t="shared" si="11"/>
        <v>0.03474</v>
      </c>
      <c r="P15" s="79">
        <f t="shared" si="7"/>
        <v>0.8066300000000001</v>
      </c>
      <c r="Q15" s="35">
        <v>0.81</v>
      </c>
      <c r="R15" s="16"/>
    </row>
    <row r="16" spans="2:18" ht="12.75">
      <c r="B16" s="4" t="s">
        <v>30</v>
      </c>
      <c r="C16" s="85">
        <v>0.69825</v>
      </c>
      <c r="D16" s="55">
        <f t="shared" si="0"/>
        <v>0.02653</v>
      </c>
      <c r="E16" s="86">
        <f t="shared" si="1"/>
        <v>0.7247800000000001</v>
      </c>
      <c r="F16" s="79">
        <f t="shared" si="2"/>
        <v>0.7247800000000001</v>
      </c>
      <c r="G16" s="79">
        <f t="shared" si="3"/>
        <v>0.04711</v>
      </c>
      <c r="H16" s="111">
        <f t="shared" si="8"/>
        <v>0.7718900000000001</v>
      </c>
      <c r="I16" s="99">
        <f t="shared" si="4"/>
        <v>0.77</v>
      </c>
      <c r="J16" s="79">
        <f t="shared" si="9"/>
        <v>0.7718900000000001</v>
      </c>
      <c r="K16" s="79">
        <f t="shared" si="5"/>
        <v>0.02316</v>
      </c>
      <c r="L16" s="79">
        <f t="shared" si="6"/>
        <v>0.79505</v>
      </c>
      <c r="M16" s="35">
        <v>0.8</v>
      </c>
      <c r="N16" s="79">
        <f t="shared" si="10"/>
        <v>0.7718900000000001</v>
      </c>
      <c r="O16" s="79">
        <f t="shared" si="11"/>
        <v>0.03474</v>
      </c>
      <c r="P16" s="79">
        <f t="shared" si="7"/>
        <v>0.8066300000000001</v>
      </c>
      <c r="Q16" s="35">
        <v>0.81</v>
      </c>
      <c r="R16" s="17"/>
    </row>
    <row r="17" spans="2:18" ht="12.75">
      <c r="B17" s="1" t="s">
        <v>31</v>
      </c>
      <c r="C17" s="85">
        <v>34.91249</v>
      </c>
      <c r="D17" s="55">
        <f t="shared" si="0"/>
        <v>1.32667</v>
      </c>
      <c r="E17" s="86">
        <f t="shared" si="1"/>
        <v>36.23916</v>
      </c>
      <c r="F17" s="79">
        <f t="shared" si="2"/>
        <v>36.23916</v>
      </c>
      <c r="G17" s="79">
        <f t="shared" si="3"/>
        <v>2.35555</v>
      </c>
      <c r="H17" s="111">
        <f t="shared" si="8"/>
        <v>38.59471</v>
      </c>
      <c r="I17" s="99">
        <f t="shared" si="4"/>
        <v>38.59</v>
      </c>
      <c r="J17" s="79">
        <f t="shared" si="9"/>
        <v>38.59471</v>
      </c>
      <c r="K17" s="79">
        <f t="shared" si="5"/>
        <v>1.15784</v>
      </c>
      <c r="L17" s="79">
        <f t="shared" si="6"/>
        <v>39.75255</v>
      </c>
      <c r="M17" s="35">
        <v>39.75</v>
      </c>
      <c r="N17" s="79">
        <f t="shared" si="10"/>
        <v>38.59471</v>
      </c>
      <c r="O17" s="79">
        <f t="shared" si="11"/>
        <v>1.73676</v>
      </c>
      <c r="P17" s="79">
        <f t="shared" si="7"/>
        <v>40.331469999999996</v>
      </c>
      <c r="Q17" s="35">
        <v>40.35</v>
      </c>
      <c r="R17" s="16"/>
    </row>
    <row r="18" spans="2:18" ht="12.75">
      <c r="B18" s="1" t="s">
        <v>32</v>
      </c>
      <c r="C18" s="85">
        <v>22.12915</v>
      </c>
      <c r="D18" s="55">
        <f t="shared" si="0"/>
        <v>0.84091</v>
      </c>
      <c r="E18" s="86">
        <f t="shared" si="1"/>
        <v>22.97006</v>
      </c>
      <c r="F18" s="79">
        <f t="shared" si="2"/>
        <v>22.97006</v>
      </c>
      <c r="G18" s="79">
        <f t="shared" si="3"/>
        <v>1.49305</v>
      </c>
      <c r="H18" s="111">
        <f t="shared" si="8"/>
        <v>24.46311</v>
      </c>
      <c r="I18" s="99">
        <f t="shared" si="4"/>
        <v>24.46</v>
      </c>
      <c r="J18" s="79">
        <f t="shared" si="9"/>
        <v>24.46311</v>
      </c>
      <c r="K18" s="79">
        <f t="shared" si="5"/>
        <v>0.73389</v>
      </c>
      <c r="L18" s="79">
        <f t="shared" si="6"/>
        <v>25.197</v>
      </c>
      <c r="M18" s="35">
        <v>25.2</v>
      </c>
      <c r="N18" s="79">
        <f t="shared" si="10"/>
        <v>24.46311</v>
      </c>
      <c r="O18" s="79">
        <f t="shared" si="11"/>
        <v>1.10084</v>
      </c>
      <c r="P18" s="79">
        <f t="shared" si="7"/>
        <v>25.563950000000002</v>
      </c>
      <c r="Q18" s="35">
        <v>25.56</v>
      </c>
      <c r="R18" s="17"/>
    </row>
    <row r="19" spans="2:18" ht="12.75">
      <c r="B19" s="4" t="s">
        <v>33</v>
      </c>
      <c r="C19" s="85">
        <v>12.67592</v>
      </c>
      <c r="D19" s="55">
        <f t="shared" si="0"/>
        <v>0.48168</v>
      </c>
      <c r="E19" s="86">
        <f t="shared" si="1"/>
        <v>13.1576</v>
      </c>
      <c r="F19" s="79">
        <f t="shared" si="2"/>
        <v>13.1576</v>
      </c>
      <c r="G19" s="79">
        <f t="shared" si="3"/>
        <v>0.85524</v>
      </c>
      <c r="H19" s="111">
        <f t="shared" si="8"/>
        <v>14.01284</v>
      </c>
      <c r="I19" s="99">
        <f t="shared" si="4"/>
        <v>14.01</v>
      </c>
      <c r="J19" s="79">
        <f t="shared" si="9"/>
        <v>14.01284</v>
      </c>
      <c r="K19" s="79">
        <f t="shared" si="5"/>
        <v>0.42039</v>
      </c>
      <c r="L19" s="79">
        <f t="shared" si="6"/>
        <v>14.43323</v>
      </c>
      <c r="M19" s="35">
        <v>14.43</v>
      </c>
      <c r="N19" s="79">
        <f t="shared" si="10"/>
        <v>14.01284</v>
      </c>
      <c r="O19" s="79">
        <f t="shared" si="11"/>
        <v>0.63058</v>
      </c>
      <c r="P19" s="79">
        <f t="shared" si="7"/>
        <v>14.64342</v>
      </c>
      <c r="Q19" s="35">
        <v>14.65</v>
      </c>
      <c r="R19" s="16"/>
    </row>
    <row r="20" spans="2:18" ht="12.75">
      <c r="B20" s="1" t="s">
        <v>74</v>
      </c>
      <c r="C20" s="21"/>
      <c r="D20" s="14"/>
      <c r="E20" s="68"/>
      <c r="F20" s="25"/>
      <c r="G20" s="25"/>
      <c r="H20" s="109"/>
      <c r="I20" s="99">
        <v>0.5</v>
      </c>
      <c r="J20" s="79">
        <f>I20</f>
        <v>0.5</v>
      </c>
      <c r="K20" s="79">
        <f t="shared" si="5"/>
        <v>0.015</v>
      </c>
      <c r="L20" s="79">
        <f t="shared" si="6"/>
        <v>0.515</v>
      </c>
      <c r="M20" s="35">
        <v>0.51</v>
      </c>
      <c r="N20" s="79">
        <f t="shared" si="10"/>
        <v>0.5</v>
      </c>
      <c r="O20" s="79">
        <f t="shared" si="11"/>
        <v>0.0225</v>
      </c>
      <c r="P20" s="79">
        <f t="shared" si="7"/>
        <v>0.5225</v>
      </c>
      <c r="Q20" s="35">
        <v>0.52</v>
      </c>
      <c r="R20" s="16"/>
    </row>
    <row r="21" spans="2:18" ht="12.75">
      <c r="B21" s="1" t="s">
        <v>75</v>
      </c>
      <c r="C21" s="21"/>
      <c r="D21" s="14"/>
      <c r="E21" s="68"/>
      <c r="F21" s="25"/>
      <c r="G21" s="25"/>
      <c r="H21" s="109"/>
      <c r="I21" s="99">
        <v>0.7</v>
      </c>
      <c r="J21" s="79">
        <f>I21</f>
        <v>0.7</v>
      </c>
      <c r="K21" s="79">
        <f t="shared" si="5"/>
        <v>0.021</v>
      </c>
      <c r="L21" s="79">
        <f t="shared" si="6"/>
        <v>0.721</v>
      </c>
      <c r="M21" s="35">
        <v>0.72</v>
      </c>
      <c r="N21" s="79">
        <f t="shared" si="10"/>
        <v>0.7</v>
      </c>
      <c r="O21" s="79">
        <f t="shared" si="11"/>
        <v>0.0315</v>
      </c>
      <c r="P21" s="79">
        <f t="shared" si="7"/>
        <v>0.7314999999999999</v>
      </c>
      <c r="Q21" s="35">
        <v>0.73</v>
      </c>
      <c r="R21" s="16"/>
    </row>
    <row r="22" spans="2:18" ht="12.75">
      <c r="B22" s="1" t="s">
        <v>76</v>
      </c>
      <c r="C22" s="21"/>
      <c r="D22" s="14"/>
      <c r="E22" s="68"/>
      <c r="F22" s="25"/>
      <c r="G22" s="25"/>
      <c r="H22" s="109"/>
      <c r="I22" s="99"/>
      <c r="J22" s="79"/>
      <c r="K22" s="25"/>
      <c r="L22" s="25"/>
      <c r="M22" s="35"/>
      <c r="N22" s="79"/>
      <c r="O22" s="25"/>
      <c r="P22" s="25"/>
      <c r="Q22" s="35"/>
      <c r="R22" s="16"/>
    </row>
    <row r="23" spans="2:18" ht="12.75">
      <c r="B23" s="1" t="s">
        <v>77</v>
      </c>
      <c r="C23" s="21"/>
      <c r="D23" s="14"/>
      <c r="E23" s="68"/>
      <c r="F23" s="25"/>
      <c r="G23" s="25"/>
      <c r="H23" s="109"/>
      <c r="I23" s="99">
        <v>2.5</v>
      </c>
      <c r="J23" s="79">
        <f aca="true" t="shared" si="12" ref="J23:J30">I23</f>
        <v>2.5</v>
      </c>
      <c r="K23" s="79">
        <f aca="true" t="shared" si="13" ref="K23:K30">ROUND(J23*$K$5,5)</f>
        <v>0.075</v>
      </c>
      <c r="L23" s="79">
        <f aca="true" t="shared" si="14" ref="L23:L30">J23+K23</f>
        <v>2.575</v>
      </c>
      <c r="M23" s="35">
        <v>2.57</v>
      </c>
      <c r="N23" s="79">
        <f aca="true" t="shared" si="15" ref="N23:N30">J23</f>
        <v>2.5</v>
      </c>
      <c r="O23" s="79">
        <f aca="true" t="shared" si="16" ref="O23:O30">ROUND(N23*$O$4,5)</f>
        <v>0.1125</v>
      </c>
      <c r="P23" s="79">
        <f aca="true" t="shared" si="17" ref="P23:P30">N23+O23</f>
        <v>2.6125</v>
      </c>
      <c r="Q23" s="35">
        <v>2.61</v>
      </c>
      <c r="R23" s="16"/>
    </row>
    <row r="24" spans="2:18" ht="12.75">
      <c r="B24" s="1" t="s">
        <v>50</v>
      </c>
      <c r="C24" s="21"/>
      <c r="D24" s="14"/>
      <c r="E24" s="68"/>
      <c r="F24" s="25"/>
      <c r="G24" s="25"/>
      <c r="H24" s="109"/>
      <c r="I24" s="99">
        <v>3.5</v>
      </c>
      <c r="J24" s="79">
        <f t="shared" si="12"/>
        <v>3.5</v>
      </c>
      <c r="K24" s="79">
        <f t="shared" si="13"/>
        <v>0.105</v>
      </c>
      <c r="L24" s="79">
        <f t="shared" si="14"/>
        <v>3.605</v>
      </c>
      <c r="M24" s="35">
        <v>3.6</v>
      </c>
      <c r="N24" s="79">
        <f t="shared" si="15"/>
        <v>3.5</v>
      </c>
      <c r="O24" s="79">
        <f t="shared" si="16"/>
        <v>0.1575</v>
      </c>
      <c r="P24" s="79">
        <f t="shared" si="17"/>
        <v>3.6575</v>
      </c>
      <c r="Q24" s="35">
        <v>3.66</v>
      </c>
      <c r="R24" s="16"/>
    </row>
    <row r="25" spans="2:18" ht="12.75">
      <c r="B25" s="1" t="s">
        <v>51</v>
      </c>
      <c r="C25" s="21"/>
      <c r="D25" s="14"/>
      <c r="E25" s="68"/>
      <c r="F25" s="25"/>
      <c r="G25" s="25"/>
      <c r="H25" s="109"/>
      <c r="I25" s="99">
        <v>4.5</v>
      </c>
      <c r="J25" s="79">
        <f t="shared" si="12"/>
        <v>4.5</v>
      </c>
      <c r="K25" s="79">
        <f t="shared" si="13"/>
        <v>0.135</v>
      </c>
      <c r="L25" s="79">
        <f t="shared" si="14"/>
        <v>4.635</v>
      </c>
      <c r="M25" s="35">
        <v>4.63</v>
      </c>
      <c r="N25" s="79">
        <f t="shared" si="15"/>
        <v>4.5</v>
      </c>
      <c r="O25" s="79">
        <f t="shared" si="16"/>
        <v>0.2025</v>
      </c>
      <c r="P25" s="79">
        <f t="shared" si="17"/>
        <v>4.7025</v>
      </c>
      <c r="Q25" s="35">
        <v>4.7</v>
      </c>
      <c r="R25" s="16"/>
    </row>
    <row r="26" spans="2:18" ht="12.75">
      <c r="B26" s="1" t="s">
        <v>52</v>
      </c>
      <c r="C26" s="21"/>
      <c r="D26" s="14"/>
      <c r="E26" s="68"/>
      <c r="F26" s="25"/>
      <c r="G26" s="25"/>
      <c r="H26" s="109"/>
      <c r="I26" s="99">
        <v>5.5</v>
      </c>
      <c r="J26" s="79">
        <f t="shared" si="12"/>
        <v>5.5</v>
      </c>
      <c r="K26" s="79">
        <f t="shared" si="13"/>
        <v>0.165</v>
      </c>
      <c r="L26" s="79">
        <f t="shared" si="14"/>
        <v>5.665</v>
      </c>
      <c r="M26" s="35">
        <v>5.66</v>
      </c>
      <c r="N26" s="79">
        <f t="shared" si="15"/>
        <v>5.5</v>
      </c>
      <c r="O26" s="79">
        <f t="shared" si="16"/>
        <v>0.2475</v>
      </c>
      <c r="P26" s="79">
        <f t="shared" si="17"/>
        <v>5.7475</v>
      </c>
      <c r="Q26" s="35">
        <v>5.75</v>
      </c>
      <c r="R26" s="16"/>
    </row>
    <row r="27" spans="2:18" ht="12.75">
      <c r="B27" s="1" t="s">
        <v>78</v>
      </c>
      <c r="C27" s="21"/>
      <c r="D27" s="14"/>
      <c r="E27" s="68"/>
      <c r="F27" s="25"/>
      <c r="G27" s="25"/>
      <c r="H27" s="109"/>
      <c r="I27" s="99">
        <v>6.5</v>
      </c>
      <c r="J27" s="79">
        <f t="shared" si="12"/>
        <v>6.5</v>
      </c>
      <c r="K27" s="79">
        <f t="shared" si="13"/>
        <v>0.195</v>
      </c>
      <c r="L27" s="79">
        <f t="shared" si="14"/>
        <v>6.695</v>
      </c>
      <c r="M27" s="35">
        <v>6.69</v>
      </c>
      <c r="N27" s="79">
        <f t="shared" si="15"/>
        <v>6.5</v>
      </c>
      <c r="O27" s="79">
        <f t="shared" si="16"/>
        <v>0.2925</v>
      </c>
      <c r="P27" s="79">
        <f t="shared" si="17"/>
        <v>6.7925</v>
      </c>
      <c r="Q27" s="35">
        <v>6.79</v>
      </c>
      <c r="R27" s="16"/>
    </row>
    <row r="28" spans="2:18" ht="12.75">
      <c r="B28" s="1" t="s">
        <v>79</v>
      </c>
      <c r="C28" s="21"/>
      <c r="D28" s="14"/>
      <c r="E28" s="68"/>
      <c r="F28" s="25"/>
      <c r="G28" s="25"/>
      <c r="H28" s="109"/>
      <c r="I28" s="99">
        <v>5</v>
      </c>
      <c r="J28" s="79">
        <f t="shared" si="12"/>
        <v>5</v>
      </c>
      <c r="K28" s="79">
        <f t="shared" si="13"/>
        <v>0.15</v>
      </c>
      <c r="L28" s="79">
        <f t="shared" si="14"/>
        <v>5.15</v>
      </c>
      <c r="M28" s="35">
        <v>5.15</v>
      </c>
      <c r="N28" s="79">
        <f t="shared" si="15"/>
        <v>5</v>
      </c>
      <c r="O28" s="79">
        <f t="shared" si="16"/>
        <v>0.225</v>
      </c>
      <c r="P28" s="79">
        <f t="shared" si="17"/>
        <v>5.225</v>
      </c>
      <c r="Q28" s="35">
        <v>5.23</v>
      </c>
      <c r="R28" s="16"/>
    </row>
    <row r="29" spans="2:18" ht="12.75">
      <c r="B29" s="1" t="s">
        <v>80</v>
      </c>
      <c r="C29" s="21"/>
      <c r="D29" s="14"/>
      <c r="E29" s="68"/>
      <c r="F29" s="25"/>
      <c r="G29" s="25"/>
      <c r="H29" s="109"/>
      <c r="I29" s="99">
        <v>5</v>
      </c>
      <c r="J29" s="79">
        <f t="shared" si="12"/>
        <v>5</v>
      </c>
      <c r="K29" s="79">
        <f t="shared" si="13"/>
        <v>0.15</v>
      </c>
      <c r="L29" s="79">
        <f t="shared" si="14"/>
        <v>5.15</v>
      </c>
      <c r="M29" s="35">
        <v>5.15</v>
      </c>
      <c r="N29" s="79">
        <f t="shared" si="15"/>
        <v>5</v>
      </c>
      <c r="O29" s="79">
        <f t="shared" si="16"/>
        <v>0.225</v>
      </c>
      <c r="P29" s="79">
        <f t="shared" si="17"/>
        <v>5.225</v>
      </c>
      <c r="Q29" s="35">
        <v>5.23</v>
      </c>
      <c r="R29" s="16"/>
    </row>
    <row r="30" spans="2:18" ht="12.75">
      <c r="B30" s="1" t="s">
        <v>81</v>
      </c>
      <c r="C30" s="21"/>
      <c r="D30" s="14"/>
      <c r="E30" s="68"/>
      <c r="F30" s="25"/>
      <c r="G30" s="25"/>
      <c r="H30" s="109"/>
      <c r="I30" s="99">
        <v>10</v>
      </c>
      <c r="J30" s="79">
        <f t="shared" si="12"/>
        <v>10</v>
      </c>
      <c r="K30" s="79">
        <f t="shared" si="13"/>
        <v>0.3</v>
      </c>
      <c r="L30" s="79">
        <f t="shared" si="14"/>
        <v>10.3</v>
      </c>
      <c r="M30" s="35">
        <v>10.3</v>
      </c>
      <c r="N30" s="79">
        <f t="shared" si="15"/>
        <v>10</v>
      </c>
      <c r="O30" s="79">
        <f t="shared" si="16"/>
        <v>0.45</v>
      </c>
      <c r="P30" s="79">
        <f t="shared" si="17"/>
        <v>10.45</v>
      </c>
      <c r="Q30" s="35">
        <v>10.45</v>
      </c>
      <c r="R30" s="16"/>
    </row>
    <row r="31" spans="2:18" ht="12.75">
      <c r="B31" s="4"/>
      <c r="C31" s="21"/>
      <c r="D31" s="14"/>
      <c r="E31" s="68"/>
      <c r="F31" s="25"/>
      <c r="G31" s="25"/>
      <c r="H31" s="109"/>
      <c r="I31" s="99"/>
      <c r="J31" s="25"/>
      <c r="K31" s="25"/>
      <c r="L31" s="25"/>
      <c r="M31" s="35"/>
      <c r="N31" s="25"/>
      <c r="O31" s="25"/>
      <c r="P31" s="25"/>
      <c r="Q31" s="35"/>
      <c r="R31" s="16"/>
    </row>
    <row r="32" spans="3:18" ht="12.75">
      <c r="C32" s="21"/>
      <c r="D32" s="14"/>
      <c r="E32" s="68"/>
      <c r="F32" s="25"/>
      <c r="G32" s="25"/>
      <c r="H32" s="109"/>
      <c r="I32" s="99"/>
      <c r="J32" s="25"/>
      <c r="K32" s="25"/>
      <c r="L32" s="25"/>
      <c r="M32" s="35"/>
      <c r="N32" s="25"/>
      <c r="O32" s="25"/>
      <c r="P32" s="25"/>
      <c r="Q32" s="35"/>
      <c r="R32" s="17"/>
    </row>
    <row r="33" spans="1:18" ht="12.75">
      <c r="A33" s="1" t="s">
        <v>17</v>
      </c>
      <c r="B33" s="1" t="s">
        <v>23</v>
      </c>
      <c r="C33" s="85">
        <v>0.63369</v>
      </c>
      <c r="D33" s="55">
        <f>ROUND(C33*$D$5,5)</f>
        <v>0.02408</v>
      </c>
      <c r="E33" s="86">
        <f>C33+D33</f>
        <v>0.65777</v>
      </c>
      <c r="F33" s="79">
        <f>E33</f>
        <v>0.65777</v>
      </c>
      <c r="G33" s="79">
        <f>ROUND(F33*$G$5,5)</f>
        <v>0.04276</v>
      </c>
      <c r="H33" s="111">
        <f t="shared" si="8"/>
        <v>0.70053</v>
      </c>
      <c r="I33" s="99">
        <f>ROUND(H33,2)</f>
        <v>0.7</v>
      </c>
      <c r="J33" s="79">
        <f>I33</f>
        <v>0.7</v>
      </c>
      <c r="K33" s="79">
        <f>ROUND(J33*$K$5,5)</f>
        <v>0.021</v>
      </c>
      <c r="L33" s="79">
        <f>J33+K33</f>
        <v>0.721</v>
      </c>
      <c r="M33" s="35">
        <v>0.72</v>
      </c>
      <c r="N33" s="79">
        <f>J33</f>
        <v>0.7</v>
      </c>
      <c r="O33" s="79">
        <f>ROUND(N33*$O$4,5)</f>
        <v>0.0315</v>
      </c>
      <c r="P33" s="79">
        <f>N33+O33</f>
        <v>0.7314999999999999</v>
      </c>
      <c r="Q33" s="35">
        <v>0.73</v>
      </c>
      <c r="R33" s="16"/>
    </row>
    <row r="34" spans="2:18" ht="12.75">
      <c r="B34" s="1" t="s">
        <v>24</v>
      </c>
      <c r="C34" s="85">
        <v>1.67022</v>
      </c>
      <c r="D34" s="55">
        <f>ROUND(C34*$D$5,5)</f>
        <v>0.06347</v>
      </c>
      <c r="E34" s="86">
        <f>C34+D34</f>
        <v>1.73369</v>
      </c>
      <c r="F34" s="79">
        <f>E34</f>
        <v>1.73369</v>
      </c>
      <c r="G34" s="79">
        <f>ROUND(F34*$G$5,5)</f>
        <v>0.11269</v>
      </c>
      <c r="H34" s="111">
        <f t="shared" si="8"/>
        <v>1.84638</v>
      </c>
      <c r="I34" s="99">
        <f>ROUND(H34,2)</f>
        <v>1.85</v>
      </c>
      <c r="J34" s="79">
        <f>I34</f>
        <v>1.85</v>
      </c>
      <c r="K34" s="79">
        <f>ROUND(J34*$K$5,5)</f>
        <v>0.0555</v>
      </c>
      <c r="L34" s="79">
        <f>J34+K34</f>
        <v>1.9055000000000002</v>
      </c>
      <c r="M34" s="35">
        <v>1.91</v>
      </c>
      <c r="N34" s="79">
        <f>J34</f>
        <v>1.85</v>
      </c>
      <c r="O34" s="79">
        <f>ROUND(N34*$O$4,5)</f>
        <v>0.08325</v>
      </c>
      <c r="P34" s="79">
        <f>N34+O34</f>
        <v>1.9332500000000001</v>
      </c>
      <c r="Q34" s="35">
        <v>1.93</v>
      </c>
      <c r="R34" s="17"/>
    </row>
    <row r="35" spans="2:18" ht="12.75">
      <c r="B35" s="1" t="s">
        <v>25</v>
      </c>
      <c r="C35" s="85">
        <v>2.12677</v>
      </c>
      <c r="D35" s="55">
        <f>ROUND(C35*$D$5,5)</f>
        <v>0.08082</v>
      </c>
      <c r="E35" s="86">
        <f>C35+D35</f>
        <v>2.20759</v>
      </c>
      <c r="F35" s="79">
        <f>E35</f>
        <v>2.20759</v>
      </c>
      <c r="G35" s="79">
        <f>ROUND(F35*$G$5,5)</f>
        <v>0.14349</v>
      </c>
      <c r="H35" s="111">
        <f t="shared" si="8"/>
        <v>2.35108</v>
      </c>
      <c r="I35" s="99">
        <f>ROUND(H35,2)</f>
        <v>2.35</v>
      </c>
      <c r="J35" s="79">
        <f>I35</f>
        <v>2.35</v>
      </c>
      <c r="K35" s="79">
        <f>ROUND(J35*$K$5,5)</f>
        <v>0.0705</v>
      </c>
      <c r="L35" s="79">
        <f>J35+K35</f>
        <v>2.4205</v>
      </c>
      <c r="M35" s="35">
        <v>2.42</v>
      </c>
      <c r="N35" s="79">
        <f>J35</f>
        <v>2.35</v>
      </c>
      <c r="O35" s="79">
        <f>ROUND(N35*$O$4,5)</f>
        <v>0.10575</v>
      </c>
      <c r="P35" s="79">
        <f>N35+O35</f>
        <v>2.45575</v>
      </c>
      <c r="Q35" s="35">
        <v>2.46</v>
      </c>
      <c r="R35" s="16"/>
    </row>
    <row r="36" spans="2:18" ht="12.75">
      <c r="B36" s="1" t="s">
        <v>26</v>
      </c>
      <c r="C36" s="85">
        <v>1.43937</v>
      </c>
      <c r="D36" s="55">
        <f>ROUND(C36*$D$5,5)</f>
        <v>0.0547</v>
      </c>
      <c r="E36" s="86">
        <f>C36+D36</f>
        <v>1.49407</v>
      </c>
      <c r="F36" s="79">
        <f>E36</f>
        <v>1.49407</v>
      </c>
      <c r="G36" s="79">
        <f>ROUND(F36*$G$5,5)</f>
        <v>0.09711</v>
      </c>
      <c r="H36" s="111">
        <f t="shared" si="8"/>
        <v>1.59118</v>
      </c>
      <c r="I36" s="99">
        <f>ROUND(H36,2)</f>
        <v>1.59</v>
      </c>
      <c r="J36" s="79">
        <f>I36</f>
        <v>1.59</v>
      </c>
      <c r="K36" s="79">
        <f>ROUND(J36*$K$5,5)</f>
        <v>0.0477</v>
      </c>
      <c r="L36" s="79">
        <f>J36+K36</f>
        <v>1.6377000000000002</v>
      </c>
      <c r="M36" s="35">
        <v>1.64</v>
      </c>
      <c r="N36" s="79">
        <f>J36</f>
        <v>1.59</v>
      </c>
      <c r="O36" s="79">
        <f>ROUND(N36*$O$4,5)</f>
        <v>0.07155</v>
      </c>
      <c r="P36" s="79">
        <f>N36+O36</f>
        <v>1.66155</v>
      </c>
      <c r="Q36" s="35">
        <v>1.66</v>
      </c>
      <c r="R36" s="17"/>
    </row>
    <row r="37" spans="2:18" ht="12.75">
      <c r="B37" s="1" t="s">
        <v>27</v>
      </c>
      <c r="C37" s="85">
        <v>1.90159</v>
      </c>
      <c r="D37" s="55">
        <f>ROUND(C37*$D$5,5)</f>
        <v>0.07226</v>
      </c>
      <c r="E37" s="86">
        <f>C37+D37</f>
        <v>1.9738499999999999</v>
      </c>
      <c r="F37" s="79">
        <f>E37</f>
        <v>1.9738499999999999</v>
      </c>
      <c r="G37" s="79">
        <f>ROUND(F37*$G$5,5)</f>
        <v>0.1283</v>
      </c>
      <c r="H37" s="111">
        <f t="shared" si="8"/>
        <v>2.10215</v>
      </c>
      <c r="I37" s="99">
        <f>ROUND(H37,2)</f>
        <v>2.1</v>
      </c>
      <c r="J37" s="79">
        <f>I37</f>
        <v>2.1</v>
      </c>
      <c r="K37" s="79">
        <f>ROUND(J37*$K$5,5)</f>
        <v>0.063</v>
      </c>
      <c r="L37" s="79">
        <f>J37+K37</f>
        <v>2.1630000000000003</v>
      </c>
      <c r="M37" s="35">
        <v>2.16</v>
      </c>
      <c r="N37" s="79">
        <f>J37</f>
        <v>2.1</v>
      </c>
      <c r="O37" s="79">
        <f>ROUND(N37*$O$4,5)</f>
        <v>0.0945</v>
      </c>
      <c r="P37" s="79">
        <f>N37+O37</f>
        <v>2.1945</v>
      </c>
      <c r="Q37" s="35">
        <v>2.2</v>
      </c>
      <c r="R37" s="16"/>
    </row>
    <row r="38" spans="2:18" ht="12.75">
      <c r="B38" s="1" t="s">
        <v>28</v>
      </c>
      <c r="C38" s="21" t="s">
        <v>47</v>
      </c>
      <c r="D38" s="14"/>
      <c r="E38" s="68" t="s">
        <v>48</v>
      </c>
      <c r="F38" s="25" t="s">
        <v>48</v>
      </c>
      <c r="G38" s="25"/>
      <c r="H38" s="109" t="s">
        <v>48</v>
      </c>
      <c r="I38" s="99"/>
      <c r="J38" s="25" t="s">
        <v>48</v>
      </c>
      <c r="K38" s="25"/>
      <c r="L38" s="25" t="s">
        <v>48</v>
      </c>
      <c r="M38" s="35"/>
      <c r="N38" s="25" t="s">
        <v>48</v>
      </c>
      <c r="O38" s="25"/>
      <c r="P38" s="25" t="s">
        <v>48</v>
      </c>
      <c r="Q38" s="35"/>
      <c r="R38" s="17"/>
    </row>
    <row r="39" spans="2:18" ht="12.75">
      <c r="B39" s="1" t="s">
        <v>29</v>
      </c>
      <c r="C39" s="21" t="s">
        <v>48</v>
      </c>
      <c r="D39" s="14"/>
      <c r="E39" s="68" t="s">
        <v>48</v>
      </c>
      <c r="F39" s="25" t="s">
        <v>48</v>
      </c>
      <c r="G39" s="25"/>
      <c r="H39" s="109" t="s">
        <v>48</v>
      </c>
      <c r="I39" s="99"/>
      <c r="J39" s="25" t="s">
        <v>48</v>
      </c>
      <c r="K39" s="25"/>
      <c r="L39" s="25" t="s">
        <v>48</v>
      </c>
      <c r="M39" s="35"/>
      <c r="N39" s="25" t="s">
        <v>48</v>
      </c>
      <c r="O39" s="25"/>
      <c r="P39" s="25" t="s">
        <v>48</v>
      </c>
      <c r="Q39" s="35"/>
      <c r="R39" s="16"/>
    </row>
    <row r="40" spans="2:18" ht="12.75">
      <c r="B40" s="4" t="s">
        <v>30</v>
      </c>
      <c r="C40" s="21" t="s">
        <v>48</v>
      </c>
      <c r="D40" s="14"/>
      <c r="E40" s="68" t="s">
        <v>48</v>
      </c>
      <c r="F40" s="25" t="s">
        <v>48</v>
      </c>
      <c r="G40" s="25"/>
      <c r="H40" s="109" t="s">
        <v>48</v>
      </c>
      <c r="I40" s="99"/>
      <c r="J40" s="25" t="s">
        <v>48</v>
      </c>
      <c r="K40" s="25"/>
      <c r="L40" s="25" t="s">
        <v>48</v>
      </c>
      <c r="M40" s="35"/>
      <c r="N40" s="25" t="s">
        <v>48</v>
      </c>
      <c r="O40" s="25"/>
      <c r="P40" s="25" t="s">
        <v>48</v>
      </c>
      <c r="Q40" s="35"/>
      <c r="R40" s="17"/>
    </row>
    <row r="41" spans="2:18" ht="12.75">
      <c r="B41" s="1" t="s">
        <v>31</v>
      </c>
      <c r="C41" s="85">
        <v>34.91249</v>
      </c>
      <c r="D41" s="55">
        <f>ROUND(C41*$D$5,5)</f>
        <v>1.32667</v>
      </c>
      <c r="E41" s="86">
        <f>C41+D41</f>
        <v>36.23916</v>
      </c>
      <c r="F41" s="79">
        <f>E41</f>
        <v>36.23916</v>
      </c>
      <c r="G41" s="79">
        <f>ROUND(F41*$G$5,5)</f>
        <v>2.35555</v>
      </c>
      <c r="H41" s="111">
        <f t="shared" si="8"/>
        <v>38.59471</v>
      </c>
      <c r="I41" s="99">
        <f>ROUND(H41,2)</f>
        <v>38.59</v>
      </c>
      <c r="J41" s="79">
        <f>I41</f>
        <v>38.59</v>
      </c>
      <c r="K41" s="79">
        <f>ROUND(J41*$K$5,5)</f>
        <v>1.1577</v>
      </c>
      <c r="L41" s="79">
        <f>J41+K41</f>
        <v>39.7477</v>
      </c>
      <c r="M41" s="35">
        <v>39.75</v>
      </c>
      <c r="N41" s="79">
        <f>J41</f>
        <v>38.59</v>
      </c>
      <c r="O41" s="79">
        <f>ROUND(N41*$O$4,5)</f>
        <v>1.73655</v>
      </c>
      <c r="P41" s="79">
        <f>N41+O41</f>
        <v>40.326550000000005</v>
      </c>
      <c r="Q41" s="35">
        <v>40.35</v>
      </c>
      <c r="R41" s="16"/>
    </row>
    <row r="42" spans="2:18" ht="12.75">
      <c r="B42" s="1" t="s">
        <v>32</v>
      </c>
      <c r="C42" s="85">
        <v>22.12915</v>
      </c>
      <c r="D42" s="55">
        <f>ROUND(C42*$D$5,5)</f>
        <v>0.84091</v>
      </c>
      <c r="E42" s="86">
        <f>C42+D42</f>
        <v>22.97006</v>
      </c>
      <c r="F42" s="79">
        <f>E42</f>
        <v>22.97006</v>
      </c>
      <c r="G42" s="79">
        <f>ROUND(F42*$G$5,5)</f>
        <v>1.49305</v>
      </c>
      <c r="H42" s="111">
        <f t="shared" si="8"/>
        <v>24.46311</v>
      </c>
      <c r="I42" s="99">
        <f>ROUND(H42,2)</f>
        <v>24.46</v>
      </c>
      <c r="J42" s="79">
        <f>I42</f>
        <v>24.46</v>
      </c>
      <c r="K42" s="79">
        <f>ROUND(J42*$K$5,5)</f>
        <v>0.7338</v>
      </c>
      <c r="L42" s="79">
        <f>J42+K42</f>
        <v>25.1938</v>
      </c>
      <c r="M42" s="35">
        <v>25.19</v>
      </c>
      <c r="N42" s="79">
        <f>J42</f>
        <v>24.46</v>
      </c>
      <c r="O42" s="79">
        <f>ROUND(N42*$O$4,5)</f>
        <v>1.1007</v>
      </c>
      <c r="P42" s="79">
        <f>N42+O42</f>
        <v>25.5607</v>
      </c>
      <c r="Q42" s="35">
        <v>25.56</v>
      </c>
      <c r="R42" s="17"/>
    </row>
    <row r="43" spans="2:18" ht="12.75">
      <c r="B43" s="4" t="s">
        <v>33</v>
      </c>
      <c r="C43" s="85">
        <v>12.67592</v>
      </c>
      <c r="D43" s="55">
        <f>ROUND(C43*$D$5,5)</f>
        <v>0.48168</v>
      </c>
      <c r="E43" s="86">
        <f>C43+D43</f>
        <v>13.1576</v>
      </c>
      <c r="F43" s="79">
        <f>E43</f>
        <v>13.1576</v>
      </c>
      <c r="G43" s="79">
        <f>ROUND(F43*$G$5,5)</f>
        <v>0.85524</v>
      </c>
      <c r="H43" s="111">
        <f t="shared" si="8"/>
        <v>14.01284</v>
      </c>
      <c r="I43" s="99">
        <f>ROUND(H43,2)</f>
        <v>14.01</v>
      </c>
      <c r="J43" s="79">
        <f>I43</f>
        <v>14.01</v>
      </c>
      <c r="K43" s="79">
        <f>ROUND(J43*$K$5,5)</f>
        <v>0.4203</v>
      </c>
      <c r="L43" s="79">
        <f>J43+K43</f>
        <v>14.430299999999999</v>
      </c>
      <c r="M43" s="35">
        <v>14.43</v>
      </c>
      <c r="N43" s="79">
        <f>J43</f>
        <v>14.01</v>
      </c>
      <c r="O43" s="79">
        <f>ROUND(N43*$O$4,5)</f>
        <v>0.63045</v>
      </c>
      <c r="P43" s="79">
        <f>N43+O43</f>
        <v>14.64045</v>
      </c>
      <c r="Q43" s="35">
        <v>14.65</v>
      </c>
      <c r="R43" s="16"/>
    </row>
    <row r="44" spans="2:18" ht="12.75">
      <c r="B44" s="1" t="s">
        <v>74</v>
      </c>
      <c r="C44" s="21"/>
      <c r="D44" s="14"/>
      <c r="E44" s="68"/>
      <c r="F44" s="25"/>
      <c r="G44" s="25"/>
      <c r="H44" s="109"/>
      <c r="I44" s="99">
        <v>0.5</v>
      </c>
      <c r="J44" s="79">
        <f>I44</f>
        <v>0.5</v>
      </c>
      <c r="K44" s="79">
        <f>ROUND(J44*$K$5,5)</f>
        <v>0.015</v>
      </c>
      <c r="L44" s="79">
        <f>J44+K44</f>
        <v>0.515</v>
      </c>
      <c r="M44" s="35">
        <v>0.51</v>
      </c>
      <c r="N44" s="79">
        <f>J44</f>
        <v>0.5</v>
      </c>
      <c r="O44" s="79">
        <f>ROUND(N44*$O$4,5)</f>
        <v>0.0225</v>
      </c>
      <c r="P44" s="79">
        <f>N44+O44</f>
        <v>0.5225</v>
      </c>
      <c r="Q44" s="35">
        <v>0.52</v>
      </c>
      <c r="R44" s="16"/>
    </row>
    <row r="45" spans="2:18" ht="12.75">
      <c r="B45" s="1" t="s">
        <v>75</v>
      </c>
      <c r="C45" s="21"/>
      <c r="D45" s="14"/>
      <c r="E45" s="68"/>
      <c r="F45" s="25"/>
      <c r="G45" s="25"/>
      <c r="H45" s="109"/>
      <c r="I45" s="99">
        <v>0.7</v>
      </c>
      <c r="J45" s="79">
        <f>I45</f>
        <v>0.7</v>
      </c>
      <c r="K45" s="79">
        <f>ROUND(J45*$K$5,5)</f>
        <v>0.021</v>
      </c>
      <c r="L45" s="79">
        <f>J45+K45</f>
        <v>0.721</v>
      </c>
      <c r="M45" s="35">
        <v>0.72</v>
      </c>
      <c r="N45" s="79">
        <f>J45</f>
        <v>0.7</v>
      </c>
      <c r="O45" s="79">
        <f>ROUND(N45*$O$4,5)</f>
        <v>0.0315</v>
      </c>
      <c r="P45" s="79">
        <f>N45+O45</f>
        <v>0.7314999999999999</v>
      </c>
      <c r="Q45" s="35">
        <v>0.73</v>
      </c>
      <c r="R45" s="16"/>
    </row>
    <row r="46" spans="2:18" ht="12.75">
      <c r="B46" s="1" t="s">
        <v>76</v>
      </c>
      <c r="C46" s="21"/>
      <c r="D46" s="14"/>
      <c r="E46" s="68"/>
      <c r="F46" s="25"/>
      <c r="G46" s="25"/>
      <c r="H46" s="109"/>
      <c r="I46" s="99"/>
      <c r="J46" s="79"/>
      <c r="K46" s="79"/>
      <c r="L46" s="79"/>
      <c r="M46" s="35"/>
      <c r="N46" s="79"/>
      <c r="O46" s="79"/>
      <c r="P46" s="79"/>
      <c r="Q46" s="35"/>
      <c r="R46" s="16"/>
    </row>
    <row r="47" spans="2:18" ht="12.75">
      <c r="B47" s="1" t="s">
        <v>77</v>
      </c>
      <c r="C47" s="21"/>
      <c r="D47" s="14"/>
      <c r="E47" s="68"/>
      <c r="F47" s="25"/>
      <c r="G47" s="25"/>
      <c r="H47" s="109"/>
      <c r="I47" s="99">
        <v>2.5</v>
      </c>
      <c r="J47" s="79">
        <f aca="true" t="shared" si="18" ref="J47:J54">I47</f>
        <v>2.5</v>
      </c>
      <c r="K47" s="79">
        <f aca="true" t="shared" si="19" ref="K47:K54">ROUND(J47*$K$5,5)</f>
        <v>0.075</v>
      </c>
      <c r="L47" s="79">
        <f aca="true" t="shared" si="20" ref="L47:L54">J47+K47</f>
        <v>2.575</v>
      </c>
      <c r="M47" s="35">
        <v>2.57</v>
      </c>
      <c r="N47" s="79">
        <f aca="true" t="shared" si="21" ref="N47:N54">J47</f>
        <v>2.5</v>
      </c>
      <c r="O47" s="79">
        <f aca="true" t="shared" si="22" ref="O47:O54">ROUND(N47*$O$4,5)</f>
        <v>0.1125</v>
      </c>
      <c r="P47" s="79">
        <f aca="true" t="shared" si="23" ref="P47:P54">N47+O47</f>
        <v>2.6125</v>
      </c>
      <c r="Q47" s="35">
        <v>2.61</v>
      </c>
      <c r="R47" s="16"/>
    </row>
    <row r="48" spans="2:18" ht="12.75">
      <c r="B48" s="1" t="s">
        <v>50</v>
      </c>
      <c r="C48" s="21"/>
      <c r="D48" s="14"/>
      <c r="E48" s="68"/>
      <c r="F48" s="25"/>
      <c r="G48" s="25"/>
      <c r="H48" s="109"/>
      <c r="I48" s="99">
        <v>3.5</v>
      </c>
      <c r="J48" s="79">
        <f t="shared" si="18"/>
        <v>3.5</v>
      </c>
      <c r="K48" s="79">
        <f t="shared" si="19"/>
        <v>0.105</v>
      </c>
      <c r="L48" s="79">
        <f t="shared" si="20"/>
        <v>3.605</v>
      </c>
      <c r="M48" s="35">
        <v>3.6</v>
      </c>
      <c r="N48" s="79">
        <f t="shared" si="21"/>
        <v>3.5</v>
      </c>
      <c r="O48" s="79">
        <f t="shared" si="22"/>
        <v>0.1575</v>
      </c>
      <c r="P48" s="79">
        <f t="shared" si="23"/>
        <v>3.6575</v>
      </c>
      <c r="Q48" s="35">
        <v>3.66</v>
      </c>
      <c r="R48" s="16"/>
    </row>
    <row r="49" spans="2:18" ht="12.75">
      <c r="B49" s="1" t="s">
        <v>51</v>
      </c>
      <c r="C49" s="21"/>
      <c r="D49" s="14"/>
      <c r="E49" s="68"/>
      <c r="F49" s="25"/>
      <c r="G49" s="25"/>
      <c r="H49" s="109"/>
      <c r="I49" s="99">
        <v>4.5</v>
      </c>
      <c r="J49" s="79">
        <f t="shared" si="18"/>
        <v>4.5</v>
      </c>
      <c r="K49" s="79">
        <f t="shared" si="19"/>
        <v>0.135</v>
      </c>
      <c r="L49" s="79">
        <f t="shared" si="20"/>
        <v>4.635</v>
      </c>
      <c r="M49" s="35">
        <v>4.63</v>
      </c>
      <c r="N49" s="79">
        <f t="shared" si="21"/>
        <v>4.5</v>
      </c>
      <c r="O49" s="79">
        <f t="shared" si="22"/>
        <v>0.2025</v>
      </c>
      <c r="P49" s="79">
        <f t="shared" si="23"/>
        <v>4.7025</v>
      </c>
      <c r="Q49" s="35">
        <v>4.7</v>
      </c>
      <c r="R49" s="16"/>
    </row>
    <row r="50" spans="2:18" ht="12.75">
      <c r="B50" s="1" t="s">
        <v>52</v>
      </c>
      <c r="C50" s="21"/>
      <c r="D50" s="14"/>
      <c r="E50" s="68"/>
      <c r="F50" s="25"/>
      <c r="G50" s="25"/>
      <c r="H50" s="109"/>
      <c r="I50" s="99">
        <v>5.5</v>
      </c>
      <c r="J50" s="79">
        <f t="shared" si="18"/>
        <v>5.5</v>
      </c>
      <c r="K50" s="79">
        <f t="shared" si="19"/>
        <v>0.165</v>
      </c>
      <c r="L50" s="79">
        <f t="shared" si="20"/>
        <v>5.665</v>
      </c>
      <c r="M50" s="35">
        <v>5.66</v>
      </c>
      <c r="N50" s="79">
        <f t="shared" si="21"/>
        <v>5.5</v>
      </c>
      <c r="O50" s="79">
        <f t="shared" si="22"/>
        <v>0.2475</v>
      </c>
      <c r="P50" s="79">
        <f t="shared" si="23"/>
        <v>5.7475</v>
      </c>
      <c r="Q50" s="35">
        <v>5.75</v>
      </c>
      <c r="R50" s="16"/>
    </row>
    <row r="51" spans="2:18" ht="12.75">
      <c r="B51" s="1" t="s">
        <v>78</v>
      </c>
      <c r="C51" s="21"/>
      <c r="D51" s="14"/>
      <c r="E51" s="68"/>
      <c r="F51" s="25"/>
      <c r="G51" s="25"/>
      <c r="H51" s="109"/>
      <c r="I51" s="99">
        <v>6.5</v>
      </c>
      <c r="J51" s="79">
        <f t="shared" si="18"/>
        <v>6.5</v>
      </c>
      <c r="K51" s="79">
        <f t="shared" si="19"/>
        <v>0.195</v>
      </c>
      <c r="L51" s="79">
        <f t="shared" si="20"/>
        <v>6.695</v>
      </c>
      <c r="M51" s="35">
        <v>6.69</v>
      </c>
      <c r="N51" s="79">
        <f t="shared" si="21"/>
        <v>6.5</v>
      </c>
      <c r="O51" s="79">
        <f t="shared" si="22"/>
        <v>0.2925</v>
      </c>
      <c r="P51" s="79">
        <f t="shared" si="23"/>
        <v>6.7925</v>
      </c>
      <c r="Q51" s="35">
        <v>6.79</v>
      </c>
      <c r="R51" s="16"/>
    </row>
    <row r="52" spans="2:18" ht="12.75">
      <c r="B52" s="1" t="s">
        <v>79</v>
      </c>
      <c r="C52" s="21"/>
      <c r="D52" s="14"/>
      <c r="E52" s="68"/>
      <c r="F52" s="25"/>
      <c r="G52" s="25"/>
      <c r="H52" s="109"/>
      <c r="I52" s="99">
        <v>5</v>
      </c>
      <c r="J52" s="79">
        <f t="shared" si="18"/>
        <v>5</v>
      </c>
      <c r="K52" s="79">
        <f t="shared" si="19"/>
        <v>0.15</v>
      </c>
      <c r="L52" s="79">
        <f t="shared" si="20"/>
        <v>5.15</v>
      </c>
      <c r="M52" s="35">
        <v>5.15</v>
      </c>
      <c r="N52" s="79">
        <f t="shared" si="21"/>
        <v>5</v>
      </c>
      <c r="O52" s="79">
        <f t="shared" si="22"/>
        <v>0.225</v>
      </c>
      <c r="P52" s="79">
        <f t="shared" si="23"/>
        <v>5.225</v>
      </c>
      <c r="Q52" s="35">
        <v>5.23</v>
      </c>
      <c r="R52" s="16"/>
    </row>
    <row r="53" spans="2:18" ht="12.75">
      <c r="B53" s="1" t="s">
        <v>80</v>
      </c>
      <c r="C53" s="21"/>
      <c r="D53" s="14"/>
      <c r="E53" s="68"/>
      <c r="F53" s="25"/>
      <c r="G53" s="25"/>
      <c r="H53" s="109"/>
      <c r="I53" s="99">
        <v>5</v>
      </c>
      <c r="J53" s="79">
        <f t="shared" si="18"/>
        <v>5</v>
      </c>
      <c r="K53" s="79">
        <f t="shared" si="19"/>
        <v>0.15</v>
      </c>
      <c r="L53" s="79">
        <f t="shared" si="20"/>
        <v>5.15</v>
      </c>
      <c r="M53" s="35">
        <v>5.15</v>
      </c>
      <c r="N53" s="79">
        <f t="shared" si="21"/>
        <v>5</v>
      </c>
      <c r="O53" s="79">
        <f t="shared" si="22"/>
        <v>0.225</v>
      </c>
      <c r="P53" s="79">
        <f t="shared" si="23"/>
        <v>5.225</v>
      </c>
      <c r="Q53" s="35">
        <v>5.23</v>
      </c>
      <c r="R53" s="16"/>
    </row>
    <row r="54" spans="2:18" ht="12.75">
      <c r="B54" s="1" t="s">
        <v>81</v>
      </c>
      <c r="C54" s="21"/>
      <c r="D54" s="14"/>
      <c r="E54" s="68"/>
      <c r="F54" s="25"/>
      <c r="G54" s="25"/>
      <c r="H54" s="109"/>
      <c r="I54" s="99">
        <v>10</v>
      </c>
      <c r="J54" s="79">
        <f t="shared" si="18"/>
        <v>10</v>
      </c>
      <c r="K54" s="79">
        <f t="shared" si="19"/>
        <v>0.3</v>
      </c>
      <c r="L54" s="79">
        <f t="shared" si="20"/>
        <v>10.3</v>
      </c>
      <c r="M54" s="35">
        <v>10.3</v>
      </c>
      <c r="N54" s="79">
        <f t="shared" si="21"/>
        <v>10</v>
      </c>
      <c r="O54" s="79">
        <f t="shared" si="22"/>
        <v>0.45</v>
      </c>
      <c r="P54" s="79">
        <f t="shared" si="23"/>
        <v>10.45</v>
      </c>
      <c r="Q54" s="35">
        <v>10.45</v>
      </c>
      <c r="R54" s="16"/>
    </row>
    <row r="55" spans="2:18" ht="12.75">
      <c r="B55" s="4"/>
      <c r="C55" s="21"/>
      <c r="D55" s="14"/>
      <c r="E55" s="68"/>
      <c r="F55" s="25"/>
      <c r="G55" s="25"/>
      <c r="H55" s="109"/>
      <c r="I55" s="99"/>
      <c r="J55" s="25"/>
      <c r="K55" s="25"/>
      <c r="L55" s="25"/>
      <c r="M55" s="35"/>
      <c r="N55" s="25"/>
      <c r="O55" s="25"/>
      <c r="P55" s="25"/>
      <c r="Q55" s="35"/>
      <c r="R55" s="16"/>
    </row>
    <row r="56" spans="1:18" ht="12.75">
      <c r="A56" s="1" t="s">
        <v>44</v>
      </c>
      <c r="B56" s="1" t="s">
        <v>43</v>
      </c>
      <c r="C56" s="19">
        <v>0.005</v>
      </c>
      <c r="D56" s="14"/>
      <c r="E56" s="23">
        <f>C56</f>
        <v>0.005</v>
      </c>
      <c r="F56" s="24">
        <v>0.005</v>
      </c>
      <c r="G56" s="14"/>
      <c r="H56" s="70">
        <f>F56</f>
        <v>0.005</v>
      </c>
      <c r="I56" s="115">
        <v>0.005</v>
      </c>
      <c r="J56" s="24">
        <v>0.005</v>
      </c>
      <c r="K56" s="14"/>
      <c r="L56" s="24">
        <f>J56</f>
        <v>0.005</v>
      </c>
      <c r="M56" s="70">
        <v>0.005</v>
      </c>
      <c r="N56" s="24">
        <v>0.005</v>
      </c>
      <c r="O56" s="14"/>
      <c r="P56" s="24">
        <f>N56</f>
        <v>0.005</v>
      </c>
      <c r="Q56" s="70">
        <v>0.005</v>
      </c>
      <c r="R56" s="16"/>
    </row>
    <row r="57" spans="3:17" ht="12.75">
      <c r="C57" s="21"/>
      <c r="D57" s="14"/>
      <c r="E57" s="68"/>
      <c r="F57" s="25"/>
      <c r="G57" s="25"/>
      <c r="H57" s="109"/>
      <c r="I57" s="99"/>
      <c r="J57" s="25"/>
      <c r="K57" s="25"/>
      <c r="L57" s="25"/>
      <c r="M57" s="35"/>
      <c r="N57" s="25"/>
      <c r="O57" s="25"/>
      <c r="P57" s="25"/>
      <c r="Q57" s="35"/>
    </row>
    <row r="58" spans="2:17" ht="12.75">
      <c r="B58" s="1" t="s">
        <v>35</v>
      </c>
      <c r="C58" s="21"/>
      <c r="D58" s="14"/>
      <c r="E58" s="68"/>
      <c r="F58" s="25"/>
      <c r="G58" s="25"/>
      <c r="H58" s="109"/>
      <c r="I58" s="99"/>
      <c r="J58" s="25"/>
      <c r="K58" s="25"/>
      <c r="L58" s="25"/>
      <c r="M58" s="35"/>
      <c r="N58" s="25"/>
      <c r="O58" s="25"/>
      <c r="P58" s="25"/>
      <c r="Q58" s="35"/>
    </row>
    <row r="59" spans="3:17" ht="6.75" customHeight="1">
      <c r="C59" s="21"/>
      <c r="D59" s="14"/>
      <c r="E59" s="68"/>
      <c r="F59" s="25"/>
      <c r="G59" s="25"/>
      <c r="H59" s="109"/>
      <c r="I59" s="99"/>
      <c r="J59" s="25"/>
      <c r="K59" s="25"/>
      <c r="L59" s="25"/>
      <c r="M59" s="35"/>
      <c r="N59" s="25"/>
      <c r="O59" s="25"/>
      <c r="P59" s="25"/>
      <c r="Q59" s="35"/>
    </row>
    <row r="60" spans="2:17" ht="12.75">
      <c r="B60" s="1" t="s">
        <v>36</v>
      </c>
      <c r="C60" s="85">
        <v>17.55953</v>
      </c>
      <c r="D60" s="55">
        <f>ROUND(C60*$D$5,5)</f>
        <v>0.66726</v>
      </c>
      <c r="E60" s="86">
        <f>C60+D60</f>
        <v>18.226789999999998</v>
      </c>
      <c r="F60" s="79">
        <f>E60</f>
        <v>18.226789999999998</v>
      </c>
      <c r="G60" s="79"/>
      <c r="H60" s="111">
        <v>18.5</v>
      </c>
      <c r="I60" s="99">
        <f>ROUND(H60,2)</f>
        <v>18.5</v>
      </c>
      <c r="J60" s="79">
        <f>I60</f>
        <v>18.5</v>
      </c>
      <c r="K60" s="79">
        <f>ROUND(J60*$K$5,5)</f>
        <v>0.555</v>
      </c>
      <c r="L60" s="79">
        <f>J60+K60</f>
        <v>19.055</v>
      </c>
      <c r="M60" s="35">
        <v>19.05</v>
      </c>
      <c r="N60" s="79">
        <f>J60</f>
        <v>18.5</v>
      </c>
      <c r="O60" s="79">
        <f>ROUND(N60*$O$4,5)</f>
        <v>0.8325</v>
      </c>
      <c r="P60" s="79">
        <f>N60+O60</f>
        <v>19.3325</v>
      </c>
      <c r="Q60" s="35">
        <v>19.34</v>
      </c>
    </row>
    <row r="61" spans="2:17" ht="12.75">
      <c r="B61" s="1" t="s">
        <v>37</v>
      </c>
      <c r="C61" s="85">
        <v>1.54937</v>
      </c>
      <c r="D61" s="55">
        <f>ROUND(C61*$D$5,5)</f>
        <v>0.05888</v>
      </c>
      <c r="E61" s="86">
        <f>C61+D61</f>
        <v>1.60825</v>
      </c>
      <c r="F61" s="79">
        <f>E61</f>
        <v>1.60825</v>
      </c>
      <c r="G61" s="79"/>
      <c r="H61" s="111">
        <v>1.65</v>
      </c>
      <c r="I61" s="99">
        <f>ROUND(H61,2)</f>
        <v>1.65</v>
      </c>
      <c r="J61" s="79">
        <f>I61</f>
        <v>1.65</v>
      </c>
      <c r="K61" s="79">
        <f>ROUND(J61*$K$5,5)</f>
        <v>0.0495</v>
      </c>
      <c r="L61" s="79">
        <f>J61+K61</f>
        <v>1.6995</v>
      </c>
      <c r="M61" s="35">
        <v>1.7</v>
      </c>
      <c r="N61" s="79">
        <f>J61</f>
        <v>1.65</v>
      </c>
      <c r="O61" s="79">
        <f>ROUND(N61*$O$4,5)</f>
        <v>0.07425</v>
      </c>
      <c r="P61" s="79">
        <f>N61+O61</f>
        <v>1.7242499999999998</v>
      </c>
      <c r="Q61" s="35">
        <v>1.72</v>
      </c>
    </row>
    <row r="62" spans="2:17" ht="12.75">
      <c r="B62" s="1" t="s">
        <v>38</v>
      </c>
      <c r="C62" s="85">
        <v>1.54937</v>
      </c>
      <c r="D62" s="55">
        <f>ROUND(C62*$D$5,5)</f>
        <v>0.05888</v>
      </c>
      <c r="E62" s="86">
        <f>C62+D62</f>
        <v>1.60825</v>
      </c>
      <c r="F62" s="79">
        <f>E62</f>
        <v>1.60825</v>
      </c>
      <c r="G62" s="79"/>
      <c r="H62" s="111">
        <v>1.65</v>
      </c>
      <c r="I62" s="99">
        <f>ROUND(H62,2)</f>
        <v>1.65</v>
      </c>
      <c r="J62" s="79">
        <f>I62</f>
        <v>1.65</v>
      </c>
      <c r="K62" s="79">
        <f>ROUND(J62*$K$5,5)</f>
        <v>0.0495</v>
      </c>
      <c r="L62" s="79">
        <f>J62+K62</f>
        <v>1.6995</v>
      </c>
      <c r="M62" s="35">
        <v>1.7</v>
      </c>
      <c r="N62" s="79">
        <f>J62</f>
        <v>1.65</v>
      </c>
      <c r="O62" s="79">
        <f>ROUND(N62*$O$4,5)</f>
        <v>0.07425</v>
      </c>
      <c r="P62" s="79">
        <f>N62+O62</f>
        <v>1.7242499999999998</v>
      </c>
      <c r="Q62" s="35">
        <v>1.72</v>
      </c>
    </row>
    <row r="63" spans="3:17" ht="12.75">
      <c r="C63" s="21"/>
      <c r="D63" s="14"/>
      <c r="E63" s="68"/>
      <c r="F63" s="79"/>
      <c r="G63" s="79"/>
      <c r="H63" s="111"/>
      <c r="I63" s="99"/>
      <c r="J63" s="79"/>
      <c r="K63" s="79"/>
      <c r="L63" s="79"/>
      <c r="M63" s="35"/>
      <c r="N63" s="79"/>
      <c r="O63" s="79"/>
      <c r="P63" s="79"/>
      <c r="Q63" s="35"/>
    </row>
    <row r="64" spans="2:17" ht="12.75">
      <c r="B64" s="1" t="s">
        <v>39</v>
      </c>
      <c r="C64" s="21"/>
      <c r="D64" s="14"/>
      <c r="E64" s="68"/>
      <c r="F64" s="79"/>
      <c r="G64" s="79"/>
      <c r="H64" s="111"/>
      <c r="I64" s="99"/>
      <c r="J64" s="79"/>
      <c r="K64" s="79"/>
      <c r="L64" s="79"/>
      <c r="M64" s="35"/>
      <c r="N64" s="79"/>
      <c r="O64" s="79"/>
      <c r="P64" s="79"/>
      <c r="Q64" s="35"/>
    </row>
    <row r="65" spans="3:17" ht="6.75" customHeight="1">
      <c r="C65" s="21"/>
      <c r="D65" s="14"/>
      <c r="E65" s="68"/>
      <c r="F65" s="79"/>
      <c r="G65" s="79"/>
      <c r="H65" s="111"/>
      <c r="I65" s="99"/>
      <c r="J65" s="79"/>
      <c r="K65" s="79"/>
      <c r="L65" s="79"/>
      <c r="M65" s="35"/>
      <c r="N65" s="79"/>
      <c r="O65" s="79"/>
      <c r="P65" s="79"/>
      <c r="Q65" s="35"/>
    </row>
    <row r="66" spans="2:17" ht="12.75">
      <c r="B66" s="4" t="s">
        <v>40</v>
      </c>
      <c r="C66" s="85">
        <v>10.32914</v>
      </c>
      <c r="D66" s="55">
        <f>ROUND(C66*$D$5,5)</f>
        <v>0.39251</v>
      </c>
      <c r="E66" s="86">
        <f>C66+D66</f>
        <v>10.72165</v>
      </c>
      <c r="F66" s="79">
        <f>E66</f>
        <v>10.72165</v>
      </c>
      <c r="G66" s="79"/>
      <c r="H66" s="111">
        <v>11</v>
      </c>
      <c r="I66" s="99">
        <f>ROUND(H66,2)</f>
        <v>11</v>
      </c>
      <c r="J66" s="79">
        <f>I66</f>
        <v>11</v>
      </c>
      <c r="K66" s="79">
        <f>ROUND(J66*$K$5,5)</f>
        <v>0.33</v>
      </c>
      <c r="L66" s="79">
        <f>J66+K66</f>
        <v>11.33</v>
      </c>
      <c r="M66" s="35">
        <v>11.33</v>
      </c>
      <c r="N66" s="79">
        <f>J66</f>
        <v>11</v>
      </c>
      <c r="O66" s="79">
        <f>ROUND(N66*$O$4,5)</f>
        <v>0.495</v>
      </c>
      <c r="P66" s="79">
        <f>N66+O66</f>
        <v>11.495</v>
      </c>
      <c r="Q66" s="35">
        <v>11.5</v>
      </c>
    </row>
    <row r="67" spans="2:17" ht="12.75">
      <c r="B67" s="4" t="s">
        <v>41</v>
      </c>
      <c r="C67" s="85">
        <v>113.62052</v>
      </c>
      <c r="D67" s="55">
        <f>ROUND(C67*$D$5,5)</f>
        <v>4.31758</v>
      </c>
      <c r="E67" s="86">
        <f>C67+D67</f>
        <v>117.9381</v>
      </c>
      <c r="F67" s="79">
        <f>E67</f>
        <v>117.9381</v>
      </c>
      <c r="G67" s="79"/>
      <c r="H67" s="111">
        <v>118</v>
      </c>
      <c r="I67" s="99">
        <f>ROUND(H67,2)</f>
        <v>118</v>
      </c>
      <c r="J67" s="79">
        <f>I67</f>
        <v>118</v>
      </c>
      <c r="K67" s="79">
        <f>ROUND(J67*$K$5,5)</f>
        <v>3.54</v>
      </c>
      <c r="L67" s="79">
        <f>J67+K67</f>
        <v>121.54</v>
      </c>
      <c r="M67" s="35">
        <v>121.54</v>
      </c>
      <c r="N67" s="79">
        <f>J67</f>
        <v>118</v>
      </c>
      <c r="O67" s="79">
        <f>ROUND(N67*$O$4,5)</f>
        <v>5.31</v>
      </c>
      <c r="P67" s="79">
        <f>N67+O67</f>
        <v>123.31</v>
      </c>
      <c r="Q67" s="35">
        <v>123.36</v>
      </c>
    </row>
    <row r="68" spans="2:17" ht="12.75">
      <c r="B68" s="1" t="s">
        <v>42</v>
      </c>
      <c r="C68" s="21" t="s">
        <v>45</v>
      </c>
      <c r="D68" s="14"/>
      <c r="E68" s="68" t="str">
        <f>C68</f>
        <v>kwh 40</v>
      </c>
      <c r="F68" s="25" t="str">
        <f>E68</f>
        <v>kwh 40</v>
      </c>
      <c r="G68" s="25"/>
      <c r="H68" s="109" t="str">
        <f>F68</f>
        <v>kwh 40</v>
      </c>
      <c r="I68" s="99" t="s">
        <v>45</v>
      </c>
      <c r="J68" s="25" t="str">
        <f>I68</f>
        <v>kwh 40</v>
      </c>
      <c r="K68" s="25"/>
      <c r="L68" s="25" t="str">
        <f>J68</f>
        <v>kwh 40</v>
      </c>
      <c r="M68" s="35" t="s">
        <v>45</v>
      </c>
      <c r="N68" s="25" t="str">
        <f>M68</f>
        <v>kwh 40</v>
      </c>
      <c r="O68" s="25"/>
      <c r="P68" s="25" t="str">
        <f>N68</f>
        <v>kwh 40</v>
      </c>
      <c r="Q68" s="35" t="s">
        <v>45</v>
      </c>
    </row>
    <row r="69" spans="2:17" ht="13.5" thickBot="1">
      <c r="B69" s="1" t="s">
        <v>38</v>
      </c>
      <c r="C69" s="87">
        <v>30.98741</v>
      </c>
      <c r="D69" s="88">
        <f>ROUND(C69*$D$5,5)</f>
        <v>1.17752</v>
      </c>
      <c r="E69" s="89">
        <f>C69+D69</f>
        <v>32.16493</v>
      </c>
      <c r="F69" s="79">
        <f>E69</f>
        <v>32.16493</v>
      </c>
      <c r="G69" s="79"/>
      <c r="H69" s="111">
        <v>32.5</v>
      </c>
      <c r="I69" s="99">
        <f>ROUND(H69,2)</f>
        <v>32.5</v>
      </c>
      <c r="J69" s="79">
        <f>I69</f>
        <v>32.5</v>
      </c>
      <c r="K69" s="79">
        <f>ROUND(J69*$K$5,5)</f>
        <v>0.975</v>
      </c>
      <c r="L69" s="79">
        <f>J69+K69</f>
        <v>33.475</v>
      </c>
      <c r="M69" s="35">
        <v>33.47</v>
      </c>
      <c r="N69" s="79">
        <f>J69</f>
        <v>32.5</v>
      </c>
      <c r="O69" s="79">
        <f>ROUND(N69*$O$4,5)</f>
        <v>1.4625</v>
      </c>
      <c r="P69" s="79">
        <f>N69+O69</f>
        <v>33.9625</v>
      </c>
      <c r="Q69" s="35">
        <v>33.98</v>
      </c>
    </row>
    <row r="70" spans="3:17" ht="12.75">
      <c r="C70" s="21"/>
      <c r="D70" s="14"/>
      <c r="E70" s="68"/>
      <c r="F70" s="25"/>
      <c r="G70" s="25"/>
      <c r="H70" s="109"/>
      <c r="I70" s="99"/>
      <c r="J70" s="79"/>
      <c r="K70" s="79"/>
      <c r="L70" s="79"/>
      <c r="M70" s="35"/>
      <c r="N70" s="79"/>
      <c r="O70" s="79"/>
      <c r="P70" s="79"/>
      <c r="Q70" s="35"/>
    </row>
    <row r="71" spans="1:17" ht="12.75">
      <c r="A71"/>
      <c r="B71"/>
      <c r="C71" s="64"/>
      <c r="D71" s="17"/>
      <c r="E71" s="65"/>
      <c r="F71" s="17"/>
      <c r="G71" s="17"/>
      <c r="H71" s="96"/>
      <c r="I71" s="102"/>
      <c r="J71" s="80"/>
      <c r="K71" s="80"/>
      <c r="L71" s="80"/>
      <c r="M71" s="2"/>
      <c r="N71" s="80"/>
      <c r="O71" s="80"/>
      <c r="P71" s="80"/>
      <c r="Q71" s="2"/>
    </row>
    <row r="72" spans="1:17" ht="12.75">
      <c r="A72" s="1" t="s">
        <v>82</v>
      </c>
      <c r="B72" s="1" t="s">
        <v>23</v>
      </c>
      <c r="C72" s="64"/>
      <c r="D72" s="17"/>
      <c r="E72" s="65"/>
      <c r="F72" s="17"/>
      <c r="G72" s="17"/>
      <c r="H72" s="96">
        <v>0.74</v>
      </c>
      <c r="I72" s="99">
        <f>ROUND(H72,2)</f>
        <v>0.74</v>
      </c>
      <c r="J72" s="79">
        <f aca="true" t="shared" si="24" ref="J72:J81">I72</f>
        <v>0.74</v>
      </c>
      <c r="K72" s="79">
        <f aca="true" t="shared" si="25" ref="K72:K81">ROUND(J72*$K$5,5)</f>
        <v>0.0222</v>
      </c>
      <c r="L72" s="79">
        <f aca="true" t="shared" si="26" ref="L72:L81">J72+K72</f>
        <v>0.7622</v>
      </c>
      <c r="M72" s="35">
        <v>0.76</v>
      </c>
      <c r="N72" s="79">
        <f aca="true" t="shared" si="27" ref="N72:N81">J72</f>
        <v>0.74</v>
      </c>
      <c r="O72" s="79">
        <f aca="true" t="shared" si="28" ref="O72:O81">ROUND(N72*$O$4,5)</f>
        <v>0.0333</v>
      </c>
      <c r="P72" s="79">
        <f aca="true" t="shared" si="29" ref="P72:P81">N72+O72</f>
        <v>0.7733</v>
      </c>
      <c r="Q72" s="35">
        <v>0.77</v>
      </c>
    </row>
    <row r="73" spans="2:17" ht="12.75">
      <c r="B73" s="1" t="s">
        <v>24</v>
      </c>
      <c r="C73" s="64"/>
      <c r="D73" s="17"/>
      <c r="E73" s="65"/>
      <c r="F73" s="17"/>
      <c r="G73" s="17"/>
      <c r="H73" s="96">
        <v>1.94</v>
      </c>
      <c r="I73" s="99">
        <f>ROUND(H73,2)</f>
        <v>1.94</v>
      </c>
      <c r="J73" s="79">
        <f t="shared" si="24"/>
        <v>1.94</v>
      </c>
      <c r="K73" s="79">
        <f t="shared" si="25"/>
        <v>0.0582</v>
      </c>
      <c r="L73" s="79">
        <f t="shared" si="26"/>
        <v>1.9982</v>
      </c>
      <c r="M73" s="35">
        <v>2</v>
      </c>
      <c r="N73" s="79">
        <f t="shared" si="27"/>
        <v>1.94</v>
      </c>
      <c r="O73" s="79">
        <f t="shared" si="28"/>
        <v>0.0873</v>
      </c>
      <c r="P73" s="79">
        <f t="shared" si="29"/>
        <v>2.0273</v>
      </c>
      <c r="Q73" s="35">
        <v>2.03</v>
      </c>
    </row>
    <row r="74" spans="2:17" ht="12.75">
      <c r="B74" s="1" t="s">
        <v>25</v>
      </c>
      <c r="C74" s="64"/>
      <c r="D74" s="17"/>
      <c r="E74" s="65"/>
      <c r="F74" s="17"/>
      <c r="G74" s="17"/>
      <c r="H74" s="96">
        <v>2.47</v>
      </c>
      <c r="I74" s="99">
        <f>ROUND(H74,2)</f>
        <v>2.47</v>
      </c>
      <c r="J74" s="79">
        <f t="shared" si="24"/>
        <v>2.47</v>
      </c>
      <c r="K74" s="79">
        <f t="shared" si="25"/>
        <v>0.0741</v>
      </c>
      <c r="L74" s="79">
        <f t="shared" si="26"/>
        <v>2.5441000000000003</v>
      </c>
      <c r="M74" s="35">
        <v>2.54</v>
      </c>
      <c r="N74" s="79">
        <f t="shared" si="27"/>
        <v>2.47</v>
      </c>
      <c r="O74" s="79">
        <f t="shared" si="28"/>
        <v>0.11115</v>
      </c>
      <c r="P74" s="79">
        <f t="shared" si="29"/>
        <v>2.58115</v>
      </c>
      <c r="Q74" s="35">
        <v>2.58</v>
      </c>
    </row>
    <row r="75" spans="2:17" ht="12.75">
      <c r="B75" s="1" t="s">
        <v>26</v>
      </c>
      <c r="C75" s="64"/>
      <c r="D75" s="17"/>
      <c r="E75" s="65"/>
      <c r="F75" s="17"/>
      <c r="G75" s="17"/>
      <c r="H75" s="96">
        <v>1.67</v>
      </c>
      <c r="I75" s="99">
        <f>ROUND(H75,2)</f>
        <v>1.67</v>
      </c>
      <c r="J75" s="79">
        <f t="shared" si="24"/>
        <v>1.67</v>
      </c>
      <c r="K75" s="79">
        <f t="shared" si="25"/>
        <v>0.0501</v>
      </c>
      <c r="L75" s="79">
        <f t="shared" si="26"/>
        <v>1.7201</v>
      </c>
      <c r="M75" s="35">
        <v>1.72</v>
      </c>
      <c r="N75" s="79">
        <f t="shared" si="27"/>
        <v>1.67</v>
      </c>
      <c r="O75" s="79">
        <f t="shared" si="28"/>
        <v>0.07515</v>
      </c>
      <c r="P75" s="79">
        <f t="shared" si="29"/>
        <v>1.74515</v>
      </c>
      <c r="Q75" s="35">
        <v>1.75</v>
      </c>
    </row>
    <row r="76" spans="2:17" ht="12.75">
      <c r="B76" s="1" t="s">
        <v>27</v>
      </c>
      <c r="C76" s="64"/>
      <c r="D76" s="17"/>
      <c r="E76" s="65"/>
      <c r="F76" s="17"/>
      <c r="G76" s="17"/>
      <c r="H76" s="96">
        <v>2.21</v>
      </c>
      <c r="I76" s="99">
        <f>ROUND(H76,2)</f>
        <v>2.21</v>
      </c>
      <c r="J76" s="79">
        <f t="shared" si="24"/>
        <v>2.21</v>
      </c>
      <c r="K76" s="79">
        <f t="shared" si="25"/>
        <v>0.0663</v>
      </c>
      <c r="L76" s="79">
        <f t="shared" si="26"/>
        <v>2.2763</v>
      </c>
      <c r="M76" s="35">
        <v>2.28</v>
      </c>
      <c r="N76" s="79">
        <f t="shared" si="27"/>
        <v>2.21</v>
      </c>
      <c r="O76" s="79">
        <f t="shared" si="28"/>
        <v>0.09945</v>
      </c>
      <c r="P76" s="79">
        <f t="shared" si="29"/>
        <v>2.30945</v>
      </c>
      <c r="Q76" s="35">
        <v>2.31</v>
      </c>
    </row>
    <row r="77" spans="2:17" ht="12.75">
      <c r="B77" s="1" t="s">
        <v>74</v>
      </c>
      <c r="C77" s="21"/>
      <c r="D77" s="14"/>
      <c r="E77" s="68"/>
      <c r="F77" s="25"/>
      <c r="G77" s="25"/>
      <c r="H77" s="109"/>
      <c r="I77" s="99">
        <v>0.5</v>
      </c>
      <c r="J77" s="79">
        <f t="shared" si="24"/>
        <v>0.5</v>
      </c>
      <c r="K77" s="79">
        <f t="shared" si="25"/>
        <v>0.015</v>
      </c>
      <c r="L77" s="79">
        <f t="shared" si="26"/>
        <v>0.515</v>
      </c>
      <c r="M77" s="35">
        <v>0.51</v>
      </c>
      <c r="N77" s="79">
        <f t="shared" si="27"/>
        <v>0.5</v>
      </c>
      <c r="O77" s="79">
        <f t="shared" si="28"/>
        <v>0.0225</v>
      </c>
      <c r="P77" s="79">
        <f t="shared" si="29"/>
        <v>0.5225</v>
      </c>
      <c r="Q77" s="35">
        <v>0.52</v>
      </c>
    </row>
    <row r="78" spans="2:17" ht="12.75">
      <c r="B78" s="1" t="s">
        <v>75</v>
      </c>
      <c r="C78" s="21"/>
      <c r="D78" s="14"/>
      <c r="E78" s="68"/>
      <c r="F78" s="25"/>
      <c r="G78" s="25"/>
      <c r="H78" s="109"/>
      <c r="I78" s="99">
        <v>0.7</v>
      </c>
      <c r="J78" s="79">
        <f t="shared" si="24"/>
        <v>0.7</v>
      </c>
      <c r="K78" s="79">
        <f t="shared" si="25"/>
        <v>0.021</v>
      </c>
      <c r="L78" s="79">
        <f t="shared" si="26"/>
        <v>0.721</v>
      </c>
      <c r="M78" s="35">
        <v>0.72</v>
      </c>
      <c r="N78" s="79">
        <f t="shared" si="27"/>
        <v>0.7</v>
      </c>
      <c r="O78" s="79">
        <f t="shared" si="28"/>
        <v>0.0315</v>
      </c>
      <c r="P78" s="79">
        <f t="shared" si="29"/>
        <v>0.7314999999999999</v>
      </c>
      <c r="Q78" s="35">
        <v>0.73</v>
      </c>
    </row>
    <row r="79" spans="2:17" ht="12.75">
      <c r="B79" s="1" t="s">
        <v>79</v>
      </c>
      <c r="C79" s="21"/>
      <c r="D79" s="14"/>
      <c r="E79" s="68"/>
      <c r="F79" s="25"/>
      <c r="G79" s="25"/>
      <c r="H79" s="109"/>
      <c r="I79" s="99">
        <v>5</v>
      </c>
      <c r="J79" s="79">
        <f t="shared" si="24"/>
        <v>5</v>
      </c>
      <c r="K79" s="79">
        <f t="shared" si="25"/>
        <v>0.15</v>
      </c>
      <c r="L79" s="79">
        <f t="shared" si="26"/>
        <v>5.15</v>
      </c>
      <c r="M79" s="35">
        <v>5.15</v>
      </c>
      <c r="N79" s="79">
        <f t="shared" si="27"/>
        <v>5</v>
      </c>
      <c r="O79" s="79">
        <f t="shared" si="28"/>
        <v>0.225</v>
      </c>
      <c r="P79" s="79">
        <f t="shared" si="29"/>
        <v>5.225</v>
      </c>
      <c r="Q79" s="35">
        <v>5.23</v>
      </c>
    </row>
    <row r="80" spans="2:17" ht="12.75">
      <c r="B80" s="1" t="s">
        <v>80</v>
      </c>
      <c r="C80" s="21"/>
      <c r="D80" s="14"/>
      <c r="E80" s="68"/>
      <c r="F80" s="25"/>
      <c r="G80" s="25"/>
      <c r="H80" s="109"/>
      <c r="I80" s="99">
        <v>5</v>
      </c>
      <c r="J80" s="79">
        <f t="shared" si="24"/>
        <v>5</v>
      </c>
      <c r="K80" s="79">
        <f t="shared" si="25"/>
        <v>0.15</v>
      </c>
      <c r="L80" s="79">
        <f t="shared" si="26"/>
        <v>5.15</v>
      </c>
      <c r="M80" s="35">
        <v>5.15</v>
      </c>
      <c r="N80" s="79">
        <f t="shared" si="27"/>
        <v>5</v>
      </c>
      <c r="O80" s="79">
        <f t="shared" si="28"/>
        <v>0.225</v>
      </c>
      <c r="P80" s="79">
        <f t="shared" si="29"/>
        <v>5.225</v>
      </c>
      <c r="Q80" s="35">
        <v>5.23</v>
      </c>
    </row>
    <row r="81" spans="2:17" ht="12.75">
      <c r="B81" s="1" t="s">
        <v>81</v>
      </c>
      <c r="C81" s="21"/>
      <c r="D81" s="14"/>
      <c r="E81" s="68"/>
      <c r="F81" s="25"/>
      <c r="G81" s="25"/>
      <c r="H81" s="109"/>
      <c r="I81" s="99">
        <v>10</v>
      </c>
      <c r="J81" s="79">
        <f t="shared" si="24"/>
        <v>10</v>
      </c>
      <c r="K81" s="79">
        <f t="shared" si="25"/>
        <v>0.3</v>
      </c>
      <c r="L81" s="79">
        <f t="shared" si="26"/>
        <v>10.3</v>
      </c>
      <c r="M81" s="35">
        <v>10.3</v>
      </c>
      <c r="N81" s="79">
        <f t="shared" si="27"/>
        <v>10</v>
      </c>
      <c r="O81" s="79">
        <f t="shared" si="28"/>
        <v>0.45</v>
      </c>
      <c r="P81" s="79">
        <f t="shared" si="29"/>
        <v>10.45</v>
      </c>
      <c r="Q81" s="35">
        <v>10.45</v>
      </c>
    </row>
    <row r="82" spans="3:17" ht="12.75">
      <c r="C82" s="21"/>
      <c r="D82" s="14"/>
      <c r="E82" s="68"/>
      <c r="F82" s="25"/>
      <c r="G82" s="25"/>
      <c r="H82" s="109"/>
      <c r="I82" s="99"/>
      <c r="J82" s="79"/>
      <c r="K82" s="79"/>
      <c r="L82" s="79"/>
      <c r="M82" s="35"/>
      <c r="N82" s="79"/>
      <c r="O82" s="79"/>
      <c r="P82" s="79"/>
      <c r="Q82" s="35"/>
    </row>
    <row r="83" spans="3:17" ht="12.75">
      <c r="C83" s="21"/>
      <c r="D83" s="14"/>
      <c r="E83" s="68"/>
      <c r="F83" s="25"/>
      <c r="G83" s="25"/>
      <c r="H83" s="109"/>
      <c r="I83" s="99"/>
      <c r="J83" s="79"/>
      <c r="K83" s="79"/>
      <c r="L83" s="79"/>
      <c r="M83" s="35"/>
      <c r="N83" s="79"/>
      <c r="O83" s="79"/>
      <c r="P83" s="79"/>
      <c r="Q83" s="35"/>
    </row>
    <row r="84" spans="1:17" ht="12.75">
      <c r="A84" s="1" t="s">
        <v>83</v>
      </c>
      <c r="B84" s="1" t="s">
        <v>23</v>
      </c>
      <c r="C84" s="64"/>
      <c r="D84" s="17"/>
      <c r="E84" s="65"/>
      <c r="F84" s="17"/>
      <c r="G84" s="17"/>
      <c r="H84" s="96">
        <v>0.77</v>
      </c>
      <c r="I84" s="99">
        <f>ROUND(H84,2)</f>
        <v>0.77</v>
      </c>
      <c r="J84" s="79">
        <f aca="true" t="shared" si="30" ref="J84:J102">I84</f>
        <v>0.77</v>
      </c>
      <c r="K84" s="79">
        <f aca="true" t="shared" si="31" ref="K84:K93">ROUND(J84*$K$5,5)</f>
        <v>0.0231</v>
      </c>
      <c r="L84" s="79">
        <f aca="true" t="shared" si="32" ref="L84:L93">J84+K84</f>
        <v>0.7931</v>
      </c>
      <c r="M84" s="35">
        <v>0.8</v>
      </c>
      <c r="N84" s="90">
        <f aca="true" t="shared" si="33" ref="N84:N102">J84</f>
        <v>0.77</v>
      </c>
      <c r="O84" s="79">
        <f aca="true" t="shared" si="34" ref="O84:O102">ROUND(N84*$O$4,5)</f>
        <v>0.03465</v>
      </c>
      <c r="P84" s="79">
        <f aca="true" t="shared" si="35" ref="P84:P93">N84+O84</f>
        <v>0.80465</v>
      </c>
      <c r="Q84" s="35">
        <v>0.8</v>
      </c>
    </row>
    <row r="85" spans="2:17" ht="12.75">
      <c r="B85" s="1" t="s">
        <v>24</v>
      </c>
      <c r="C85" s="64"/>
      <c r="D85" s="17"/>
      <c r="E85" s="65"/>
      <c r="F85" s="17"/>
      <c r="G85" s="17"/>
      <c r="H85" s="96">
        <v>2.03</v>
      </c>
      <c r="I85" s="99">
        <f aca="true" t="shared" si="36" ref="I85:I91">ROUND(H85,2)</f>
        <v>2.03</v>
      </c>
      <c r="J85" s="79">
        <f t="shared" si="30"/>
        <v>2.03</v>
      </c>
      <c r="K85" s="79">
        <f t="shared" si="31"/>
        <v>0.0609</v>
      </c>
      <c r="L85" s="79">
        <f t="shared" si="32"/>
        <v>2.0909</v>
      </c>
      <c r="M85" s="35">
        <v>2.09</v>
      </c>
      <c r="N85" s="90">
        <f t="shared" si="33"/>
        <v>2.03</v>
      </c>
      <c r="O85" s="79">
        <f t="shared" si="34"/>
        <v>0.09135</v>
      </c>
      <c r="P85" s="79">
        <f t="shared" si="35"/>
        <v>2.1213499999999996</v>
      </c>
      <c r="Q85" s="35">
        <v>2.12</v>
      </c>
    </row>
    <row r="86" spans="2:17" ht="12.75">
      <c r="B86" s="1" t="s">
        <v>25</v>
      </c>
      <c r="C86" s="64"/>
      <c r="D86" s="17"/>
      <c r="E86" s="65"/>
      <c r="F86" s="17"/>
      <c r="G86" s="17"/>
      <c r="H86" s="96">
        <v>2.59</v>
      </c>
      <c r="I86" s="99">
        <f t="shared" si="36"/>
        <v>2.59</v>
      </c>
      <c r="J86" s="79">
        <f t="shared" si="30"/>
        <v>2.59</v>
      </c>
      <c r="K86" s="79">
        <f t="shared" si="31"/>
        <v>0.0777</v>
      </c>
      <c r="L86" s="79">
        <f t="shared" si="32"/>
        <v>2.6677</v>
      </c>
      <c r="M86" s="35">
        <v>2.67</v>
      </c>
      <c r="N86" s="90">
        <f t="shared" si="33"/>
        <v>2.59</v>
      </c>
      <c r="O86" s="79">
        <f t="shared" si="34"/>
        <v>0.11655</v>
      </c>
      <c r="P86" s="79">
        <f t="shared" si="35"/>
        <v>2.70655</v>
      </c>
      <c r="Q86" s="35">
        <v>2.71</v>
      </c>
    </row>
    <row r="87" spans="2:17" ht="12.75">
      <c r="B87" s="1" t="s">
        <v>26</v>
      </c>
      <c r="C87" s="64"/>
      <c r="D87" s="17"/>
      <c r="E87" s="65"/>
      <c r="F87" s="17"/>
      <c r="G87" s="17"/>
      <c r="H87" s="96">
        <v>1.75</v>
      </c>
      <c r="I87" s="99">
        <f t="shared" si="36"/>
        <v>1.75</v>
      </c>
      <c r="J87" s="79">
        <f t="shared" si="30"/>
        <v>1.75</v>
      </c>
      <c r="K87" s="79">
        <f t="shared" si="31"/>
        <v>0.0525</v>
      </c>
      <c r="L87" s="79">
        <f t="shared" si="32"/>
        <v>1.8025</v>
      </c>
      <c r="M87" s="35">
        <v>1.8</v>
      </c>
      <c r="N87" s="90">
        <f t="shared" si="33"/>
        <v>1.75</v>
      </c>
      <c r="O87" s="79">
        <f t="shared" si="34"/>
        <v>0.07875</v>
      </c>
      <c r="P87" s="79">
        <f t="shared" si="35"/>
        <v>1.82875</v>
      </c>
      <c r="Q87" s="35">
        <v>1.83</v>
      </c>
    </row>
    <row r="88" spans="2:17" ht="12.75">
      <c r="B88" s="1" t="s">
        <v>27</v>
      </c>
      <c r="C88" s="64"/>
      <c r="D88" s="17"/>
      <c r="E88" s="65"/>
      <c r="F88" s="17"/>
      <c r="G88" s="17"/>
      <c r="H88" s="96">
        <v>2.31</v>
      </c>
      <c r="I88" s="99">
        <f t="shared" si="36"/>
        <v>2.31</v>
      </c>
      <c r="J88" s="79">
        <f t="shared" si="30"/>
        <v>2.31</v>
      </c>
      <c r="K88" s="79">
        <f t="shared" si="31"/>
        <v>0.0693</v>
      </c>
      <c r="L88" s="79">
        <f t="shared" si="32"/>
        <v>2.3793</v>
      </c>
      <c r="M88" s="35">
        <v>2.38</v>
      </c>
      <c r="N88" s="90">
        <f t="shared" si="33"/>
        <v>2.31</v>
      </c>
      <c r="O88" s="79">
        <f t="shared" si="34"/>
        <v>0.10395</v>
      </c>
      <c r="P88" s="79">
        <f t="shared" si="35"/>
        <v>2.4139500000000003</v>
      </c>
      <c r="Q88" s="35">
        <v>2.41</v>
      </c>
    </row>
    <row r="89" spans="2:17" ht="12.75">
      <c r="B89" s="1" t="s">
        <v>31</v>
      </c>
      <c r="C89" s="64"/>
      <c r="D89" s="17"/>
      <c r="E89" s="65"/>
      <c r="F89" s="17"/>
      <c r="G89" s="17"/>
      <c r="H89" s="96">
        <v>38.59</v>
      </c>
      <c r="I89" s="99">
        <f t="shared" si="36"/>
        <v>38.59</v>
      </c>
      <c r="J89" s="79">
        <f t="shared" si="30"/>
        <v>38.59</v>
      </c>
      <c r="K89" s="79">
        <f t="shared" si="31"/>
        <v>1.1577</v>
      </c>
      <c r="L89" s="79">
        <f t="shared" si="32"/>
        <v>39.7477</v>
      </c>
      <c r="M89" s="35">
        <v>39.75</v>
      </c>
      <c r="N89" s="90">
        <f t="shared" si="33"/>
        <v>38.59</v>
      </c>
      <c r="O89" s="79">
        <f t="shared" si="34"/>
        <v>1.73655</v>
      </c>
      <c r="P89" s="79">
        <f t="shared" si="35"/>
        <v>40.326550000000005</v>
      </c>
      <c r="Q89" s="35">
        <v>40.35</v>
      </c>
    </row>
    <row r="90" spans="2:17" ht="12.75">
      <c r="B90" s="1" t="s">
        <v>32</v>
      </c>
      <c r="C90" s="64"/>
      <c r="D90" s="17"/>
      <c r="E90" s="65"/>
      <c r="F90" s="17"/>
      <c r="G90" s="17"/>
      <c r="H90" s="96">
        <v>24.46</v>
      </c>
      <c r="I90" s="99">
        <f t="shared" si="36"/>
        <v>24.46</v>
      </c>
      <c r="J90" s="79">
        <f t="shared" si="30"/>
        <v>24.46</v>
      </c>
      <c r="K90" s="79">
        <f t="shared" si="31"/>
        <v>0.7338</v>
      </c>
      <c r="L90" s="79">
        <f t="shared" si="32"/>
        <v>25.1938</v>
      </c>
      <c r="M90" s="35">
        <v>25.19</v>
      </c>
      <c r="N90" s="90">
        <f t="shared" si="33"/>
        <v>24.46</v>
      </c>
      <c r="O90" s="79">
        <f t="shared" si="34"/>
        <v>1.1007</v>
      </c>
      <c r="P90" s="79">
        <f t="shared" si="35"/>
        <v>25.5607</v>
      </c>
      <c r="Q90" s="35">
        <v>25.56</v>
      </c>
    </row>
    <row r="91" spans="2:17" ht="12.75">
      <c r="B91" s="4" t="s">
        <v>33</v>
      </c>
      <c r="C91" s="64"/>
      <c r="D91" s="17"/>
      <c r="E91" s="65"/>
      <c r="F91" s="17"/>
      <c r="G91" s="17"/>
      <c r="H91" s="96">
        <v>14.01</v>
      </c>
      <c r="I91" s="99">
        <f t="shared" si="36"/>
        <v>14.01</v>
      </c>
      <c r="J91" s="79">
        <f t="shared" si="30"/>
        <v>14.01</v>
      </c>
      <c r="K91" s="79">
        <f t="shared" si="31"/>
        <v>0.4203</v>
      </c>
      <c r="L91" s="79">
        <f t="shared" si="32"/>
        <v>14.430299999999999</v>
      </c>
      <c r="M91" s="35">
        <v>14.43</v>
      </c>
      <c r="N91" s="90">
        <f t="shared" si="33"/>
        <v>14.01</v>
      </c>
      <c r="O91" s="79">
        <f t="shared" si="34"/>
        <v>0.63045</v>
      </c>
      <c r="P91" s="79">
        <f t="shared" si="35"/>
        <v>14.64045</v>
      </c>
      <c r="Q91" s="35">
        <v>14.65</v>
      </c>
    </row>
    <row r="92" spans="2:17" ht="12.75">
      <c r="B92" s="1" t="s">
        <v>74</v>
      </c>
      <c r="C92" s="21"/>
      <c r="D92" s="14"/>
      <c r="E92" s="68"/>
      <c r="F92" s="25"/>
      <c r="G92" s="25"/>
      <c r="H92" s="109"/>
      <c r="I92" s="99">
        <v>0.5</v>
      </c>
      <c r="J92" s="79">
        <f t="shared" si="30"/>
        <v>0.5</v>
      </c>
      <c r="K92" s="79">
        <f t="shared" si="31"/>
        <v>0.015</v>
      </c>
      <c r="L92" s="79">
        <f t="shared" si="32"/>
        <v>0.515</v>
      </c>
      <c r="M92" s="35">
        <v>0.51</v>
      </c>
      <c r="N92" s="90">
        <f t="shared" si="33"/>
        <v>0.5</v>
      </c>
      <c r="O92" s="79">
        <f t="shared" si="34"/>
        <v>0.0225</v>
      </c>
      <c r="P92" s="79">
        <f t="shared" si="35"/>
        <v>0.5225</v>
      </c>
      <c r="Q92" s="35">
        <v>0.52</v>
      </c>
    </row>
    <row r="93" spans="2:17" ht="12.75">
      <c r="B93" s="1" t="s">
        <v>75</v>
      </c>
      <c r="C93" s="21"/>
      <c r="D93" s="14"/>
      <c r="E93" s="68"/>
      <c r="F93" s="25"/>
      <c r="G93" s="25"/>
      <c r="H93" s="109"/>
      <c r="I93" s="99">
        <v>0.7</v>
      </c>
      <c r="J93" s="79">
        <f t="shared" si="30"/>
        <v>0.7</v>
      </c>
      <c r="K93" s="79">
        <f t="shared" si="31"/>
        <v>0.021</v>
      </c>
      <c r="L93" s="79">
        <f t="shared" si="32"/>
        <v>0.721</v>
      </c>
      <c r="M93" s="35">
        <v>0.72</v>
      </c>
      <c r="N93" s="90">
        <f t="shared" si="33"/>
        <v>0.7</v>
      </c>
      <c r="O93" s="79">
        <f t="shared" si="34"/>
        <v>0.0315</v>
      </c>
      <c r="P93" s="79">
        <f t="shared" si="35"/>
        <v>0.7314999999999999</v>
      </c>
      <c r="Q93" s="35">
        <v>0.73</v>
      </c>
    </row>
    <row r="94" spans="2:17" ht="12.75">
      <c r="B94" s="1" t="s">
        <v>76</v>
      </c>
      <c r="C94" s="21"/>
      <c r="D94" s="14"/>
      <c r="E94" s="68"/>
      <c r="F94" s="25"/>
      <c r="G94" s="25"/>
      <c r="H94" s="109"/>
      <c r="I94" s="99"/>
      <c r="J94" s="79"/>
      <c r="K94" s="79"/>
      <c r="L94" s="79"/>
      <c r="M94" s="35"/>
      <c r="N94" s="90"/>
      <c r="O94" s="79"/>
      <c r="P94" s="79"/>
      <c r="Q94" s="35"/>
    </row>
    <row r="95" spans="2:17" ht="12.75">
      <c r="B95" s="1" t="s">
        <v>77</v>
      </c>
      <c r="C95" s="21"/>
      <c r="D95" s="14"/>
      <c r="E95" s="68"/>
      <c r="F95" s="25"/>
      <c r="G95" s="25"/>
      <c r="H95" s="109"/>
      <c r="I95" s="99">
        <v>2.5</v>
      </c>
      <c r="J95" s="79">
        <f t="shared" si="30"/>
        <v>2.5</v>
      </c>
      <c r="K95" s="79">
        <f aca="true" t="shared" si="37" ref="K95:K102">ROUND(J95*$K$5,5)</f>
        <v>0.075</v>
      </c>
      <c r="L95" s="83">
        <f aca="true" t="shared" si="38" ref="L95:L102">J95+K95</f>
        <v>2.575</v>
      </c>
      <c r="M95" s="35">
        <v>2.57</v>
      </c>
      <c r="N95" s="90">
        <f t="shared" si="33"/>
        <v>2.5</v>
      </c>
      <c r="O95" s="79">
        <f t="shared" si="34"/>
        <v>0.1125</v>
      </c>
      <c r="P95" s="83">
        <f aca="true" t="shared" si="39" ref="P95:P102">N95+O95</f>
        <v>2.6125</v>
      </c>
      <c r="Q95" s="35">
        <v>2.61</v>
      </c>
    </row>
    <row r="96" spans="2:17" ht="12.75">
      <c r="B96" s="1" t="s">
        <v>50</v>
      </c>
      <c r="C96" s="21"/>
      <c r="D96" s="14"/>
      <c r="E96" s="68"/>
      <c r="F96" s="25"/>
      <c r="G96" s="25"/>
      <c r="H96" s="109"/>
      <c r="I96" s="99">
        <v>3.5</v>
      </c>
      <c r="J96" s="79">
        <f t="shared" si="30"/>
        <v>3.5</v>
      </c>
      <c r="K96" s="79">
        <f t="shared" si="37"/>
        <v>0.105</v>
      </c>
      <c r="L96" s="83">
        <f t="shared" si="38"/>
        <v>3.605</v>
      </c>
      <c r="M96" s="35">
        <v>3.6</v>
      </c>
      <c r="N96" s="90">
        <f t="shared" si="33"/>
        <v>3.5</v>
      </c>
      <c r="O96" s="79">
        <f t="shared" si="34"/>
        <v>0.1575</v>
      </c>
      <c r="P96" s="83">
        <f t="shared" si="39"/>
        <v>3.6575</v>
      </c>
      <c r="Q96" s="35">
        <v>3.66</v>
      </c>
    </row>
    <row r="97" spans="2:17" ht="12.75">
      <c r="B97" s="1" t="s">
        <v>51</v>
      </c>
      <c r="C97" s="21"/>
      <c r="D97" s="14"/>
      <c r="E97" s="68"/>
      <c r="F97" s="25"/>
      <c r="G97" s="25"/>
      <c r="H97" s="109"/>
      <c r="I97" s="99">
        <v>4.5</v>
      </c>
      <c r="J97" s="79">
        <f t="shared" si="30"/>
        <v>4.5</v>
      </c>
      <c r="K97" s="79">
        <f t="shared" si="37"/>
        <v>0.135</v>
      </c>
      <c r="L97" s="83">
        <f t="shared" si="38"/>
        <v>4.635</v>
      </c>
      <c r="M97" s="35">
        <v>4.63</v>
      </c>
      <c r="N97" s="90">
        <f t="shared" si="33"/>
        <v>4.5</v>
      </c>
      <c r="O97" s="79">
        <f t="shared" si="34"/>
        <v>0.2025</v>
      </c>
      <c r="P97" s="83">
        <f t="shared" si="39"/>
        <v>4.7025</v>
      </c>
      <c r="Q97" s="35">
        <v>4.7</v>
      </c>
    </row>
    <row r="98" spans="2:17" ht="12.75">
      <c r="B98" s="1" t="s">
        <v>52</v>
      </c>
      <c r="C98" s="21"/>
      <c r="D98" s="14"/>
      <c r="E98" s="68"/>
      <c r="F98" s="25"/>
      <c r="G98" s="25"/>
      <c r="H98" s="109"/>
      <c r="I98" s="99">
        <v>5.5</v>
      </c>
      <c r="J98" s="79">
        <f t="shared" si="30"/>
        <v>5.5</v>
      </c>
      <c r="K98" s="79">
        <f t="shared" si="37"/>
        <v>0.165</v>
      </c>
      <c r="L98" s="83">
        <f t="shared" si="38"/>
        <v>5.665</v>
      </c>
      <c r="M98" s="35">
        <v>5.66</v>
      </c>
      <c r="N98" s="90">
        <f t="shared" si="33"/>
        <v>5.5</v>
      </c>
      <c r="O98" s="79">
        <f t="shared" si="34"/>
        <v>0.2475</v>
      </c>
      <c r="P98" s="83">
        <f t="shared" si="39"/>
        <v>5.7475</v>
      </c>
      <c r="Q98" s="35">
        <v>5.75</v>
      </c>
    </row>
    <row r="99" spans="2:17" ht="12.75">
      <c r="B99" s="1" t="s">
        <v>78</v>
      </c>
      <c r="C99" s="21"/>
      <c r="D99" s="14"/>
      <c r="E99" s="68"/>
      <c r="F99" s="25"/>
      <c r="G99" s="25"/>
      <c r="H99" s="109"/>
      <c r="I99" s="99">
        <v>6.5</v>
      </c>
      <c r="J99" s="79">
        <f t="shared" si="30"/>
        <v>6.5</v>
      </c>
      <c r="K99" s="79">
        <f t="shared" si="37"/>
        <v>0.195</v>
      </c>
      <c r="L99" s="83">
        <f t="shared" si="38"/>
        <v>6.695</v>
      </c>
      <c r="M99" s="35">
        <v>6.69</v>
      </c>
      <c r="N99" s="90">
        <f t="shared" si="33"/>
        <v>6.5</v>
      </c>
      <c r="O99" s="79">
        <f t="shared" si="34"/>
        <v>0.2925</v>
      </c>
      <c r="P99" s="83">
        <f t="shared" si="39"/>
        <v>6.7925</v>
      </c>
      <c r="Q99" s="35">
        <v>6.79</v>
      </c>
    </row>
    <row r="100" spans="2:17" ht="12.75">
      <c r="B100" s="1" t="s">
        <v>79</v>
      </c>
      <c r="C100" s="21"/>
      <c r="D100" s="14"/>
      <c r="E100" s="68"/>
      <c r="F100" s="25"/>
      <c r="G100" s="25"/>
      <c r="H100" s="109"/>
      <c r="I100" s="99">
        <v>5</v>
      </c>
      <c r="J100" s="79">
        <f t="shared" si="30"/>
        <v>5</v>
      </c>
      <c r="K100" s="79">
        <f t="shared" si="37"/>
        <v>0.15</v>
      </c>
      <c r="L100" s="83">
        <f t="shared" si="38"/>
        <v>5.15</v>
      </c>
      <c r="M100" s="35">
        <v>5.15</v>
      </c>
      <c r="N100" s="90">
        <f t="shared" si="33"/>
        <v>5</v>
      </c>
      <c r="O100" s="79">
        <f t="shared" si="34"/>
        <v>0.225</v>
      </c>
      <c r="P100" s="83">
        <f t="shared" si="39"/>
        <v>5.225</v>
      </c>
      <c r="Q100" s="35">
        <v>5.23</v>
      </c>
    </row>
    <row r="101" spans="2:17" ht="12.75">
      <c r="B101" s="1" t="s">
        <v>80</v>
      </c>
      <c r="C101" s="21"/>
      <c r="D101" s="14"/>
      <c r="E101" s="68"/>
      <c r="F101" s="25"/>
      <c r="G101" s="25"/>
      <c r="H101" s="109"/>
      <c r="I101" s="99">
        <v>5</v>
      </c>
      <c r="J101" s="79">
        <f t="shared" si="30"/>
        <v>5</v>
      </c>
      <c r="K101" s="79">
        <f t="shared" si="37"/>
        <v>0.15</v>
      </c>
      <c r="L101" s="83">
        <f t="shared" si="38"/>
        <v>5.15</v>
      </c>
      <c r="M101" s="35">
        <v>5.15</v>
      </c>
      <c r="N101" s="90">
        <f t="shared" si="33"/>
        <v>5</v>
      </c>
      <c r="O101" s="79">
        <f t="shared" si="34"/>
        <v>0.225</v>
      </c>
      <c r="P101" s="83">
        <f t="shared" si="39"/>
        <v>5.225</v>
      </c>
      <c r="Q101" s="35">
        <v>5.23</v>
      </c>
    </row>
    <row r="102" spans="2:17" ht="13.5" thickBot="1">
      <c r="B102" s="1" t="s">
        <v>81</v>
      </c>
      <c r="C102" s="22"/>
      <c r="D102" s="13"/>
      <c r="E102" s="69"/>
      <c r="F102" s="66"/>
      <c r="G102" s="66"/>
      <c r="H102" s="112"/>
      <c r="I102" s="116">
        <v>10</v>
      </c>
      <c r="J102" s="81">
        <f t="shared" si="30"/>
        <v>10</v>
      </c>
      <c r="K102" s="82">
        <f t="shared" si="37"/>
        <v>0.3</v>
      </c>
      <c r="L102" s="84">
        <f t="shared" si="38"/>
        <v>10.3</v>
      </c>
      <c r="M102" s="37">
        <v>10.3</v>
      </c>
      <c r="N102" s="81">
        <f t="shared" si="33"/>
        <v>10</v>
      </c>
      <c r="O102" s="82">
        <f t="shared" si="34"/>
        <v>0.45</v>
      </c>
      <c r="P102" s="84">
        <f t="shared" si="39"/>
        <v>10.45</v>
      </c>
      <c r="Q102" s="37">
        <v>10.45</v>
      </c>
    </row>
    <row r="103" spans="8:17" ht="12.75">
      <c r="H103" s="113"/>
      <c r="N103" s="41"/>
      <c r="O103" s="41"/>
      <c r="P103" s="41"/>
      <c r="Q103" s="41"/>
    </row>
    <row r="104" spans="8:17" ht="12.75">
      <c r="H104" s="113"/>
      <c r="N104" s="41"/>
      <c r="O104" s="41"/>
      <c r="P104" s="41"/>
      <c r="Q104" s="41"/>
    </row>
    <row r="105" spans="14:17" ht="12.75">
      <c r="N105" s="41"/>
      <c r="O105" s="41"/>
      <c r="P105" s="41"/>
      <c r="Q105" s="41"/>
    </row>
  </sheetData>
  <mergeCells count="1">
    <mergeCell ref="C2:E2"/>
  </mergeCells>
  <printOptions gridLines="1"/>
  <pageMargins left="0.74" right="0.55" top="1.29" bottom="0.56" header="0.27" footer="0.31"/>
  <pageSetup horizontalDpi="600" verticalDpi="600" orientation="portrait" paperSize="9" r:id="rId1"/>
  <headerFooter alignWithMargins="0">
    <oddHeader>&amp;CCCNL per i DIPENDENTI da PROPRIETARI DI FABBRICATI  3-12-2003
PROSPETTO DI CALCOLO PER LA DETERMINAZIONE DEGLI AUMENTI su INDENNITA' , VALORI CONVENZIONALI , INDENNITA' SOSTITUTIVE e RIMBORSI</oddHeader>
    <oddFooter>&amp;L&amp;A&amp;C&amp;F&amp;RPagina &amp;P/&amp;N</oddFooter>
  </headerFooter>
  <rowBreaks count="2" manualBreakCount="2">
    <brk id="31" max="10" man="1"/>
    <brk id="7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E19" sqref="E19"/>
    </sheetView>
  </sheetViews>
  <sheetFormatPr defaultColWidth="9.140625" defaultRowHeight="12.75"/>
  <cols>
    <col min="1" max="1" width="12.00390625" style="0" customWidth="1"/>
    <col min="2" max="2" width="19.57421875" style="0" customWidth="1"/>
    <col min="3" max="3" width="18.28125" style="39" customWidth="1"/>
    <col min="4" max="4" width="9.28125" style="0" customWidth="1"/>
    <col min="5" max="5" width="10.00390625" style="0" customWidth="1"/>
    <col min="7" max="8" width="10.00390625" style="0" customWidth="1"/>
  </cols>
  <sheetData>
    <row r="1" spans="1:3" ht="12.75">
      <c r="A1" t="s">
        <v>10</v>
      </c>
      <c r="B1" t="s">
        <v>54</v>
      </c>
      <c r="C1" s="40" t="s">
        <v>56</v>
      </c>
    </row>
    <row r="2" ht="12.75">
      <c r="C2" s="39" t="s">
        <v>58</v>
      </c>
    </row>
    <row r="3" ht="12.75">
      <c r="C3" s="40" t="s">
        <v>59</v>
      </c>
    </row>
    <row r="6" spans="1:3" ht="12.75">
      <c r="A6" t="s">
        <v>22</v>
      </c>
      <c r="B6" s="27" t="s">
        <v>55</v>
      </c>
      <c r="C6">
        <v>413.48</v>
      </c>
    </row>
    <row r="7" spans="1:3" ht="12.75">
      <c r="A7" t="s">
        <v>17</v>
      </c>
      <c r="B7" s="27" t="s">
        <v>55</v>
      </c>
      <c r="C7">
        <v>377.15</v>
      </c>
    </row>
    <row r="8" spans="1:4" ht="12.75">
      <c r="A8" t="s">
        <v>0</v>
      </c>
      <c r="B8" s="27" t="s">
        <v>57</v>
      </c>
      <c r="C8">
        <v>11.54</v>
      </c>
      <c r="D8" s="27" t="s">
        <v>69</v>
      </c>
    </row>
    <row r="9" spans="1:4" ht="12.75">
      <c r="A9" t="s">
        <v>1</v>
      </c>
      <c r="B9" s="27" t="s">
        <v>57</v>
      </c>
      <c r="C9">
        <v>10.98</v>
      </c>
      <c r="D9" s="27" t="s">
        <v>69</v>
      </c>
    </row>
    <row r="10" spans="1:4" ht="12.75">
      <c r="A10" t="s">
        <v>2</v>
      </c>
      <c r="B10" s="27" t="s">
        <v>57</v>
      </c>
      <c r="C10">
        <v>10.97</v>
      </c>
      <c r="D10" s="27" t="s">
        <v>69</v>
      </c>
    </row>
    <row r="11" spans="1:4" ht="12.75">
      <c r="A11" t="s">
        <v>3</v>
      </c>
      <c r="B11" s="27" t="s">
        <v>57</v>
      </c>
      <c r="C11">
        <v>10.21</v>
      </c>
      <c r="D11" s="27" t="s">
        <v>69</v>
      </c>
    </row>
    <row r="12" spans="1:4" ht="12.75">
      <c r="A12" t="s">
        <v>4</v>
      </c>
      <c r="B12" s="27" t="s">
        <v>57</v>
      </c>
      <c r="C12">
        <v>9.62</v>
      </c>
      <c r="D12" s="27" t="s">
        <v>69</v>
      </c>
    </row>
    <row r="13" spans="1:3" ht="12.75">
      <c r="A13" t="s">
        <v>5</v>
      </c>
      <c r="B13" s="27" t="s">
        <v>55</v>
      </c>
      <c r="C13">
        <v>678.8</v>
      </c>
    </row>
    <row r="14" spans="1:3" ht="12.75">
      <c r="A14" t="s">
        <v>6</v>
      </c>
      <c r="B14" s="27" t="s">
        <v>55</v>
      </c>
      <c r="C14">
        <v>622.75</v>
      </c>
    </row>
    <row r="15" spans="1:3" ht="12.75">
      <c r="A15" t="s">
        <v>7</v>
      </c>
      <c r="B15" s="27" t="s">
        <v>55</v>
      </c>
      <c r="C15">
        <v>545.59</v>
      </c>
    </row>
    <row r="16" spans="1:3" ht="12.75">
      <c r="A16" t="s">
        <v>8</v>
      </c>
      <c r="B16" s="27" t="s">
        <v>55</v>
      </c>
      <c r="C16">
        <v>459.65</v>
      </c>
    </row>
    <row r="17" spans="1:3" ht="12.75">
      <c r="A17" t="s">
        <v>53</v>
      </c>
      <c r="B17" s="27" t="s">
        <v>55</v>
      </c>
      <c r="C17">
        <v>394.36</v>
      </c>
    </row>
    <row r="20" ht="12.75">
      <c r="A20" s="27" t="s">
        <v>61</v>
      </c>
    </row>
    <row r="21" ht="12.75">
      <c r="A21" s="27" t="s">
        <v>62</v>
      </c>
    </row>
    <row r="22" ht="12.75">
      <c r="A22" s="27" t="s">
        <v>63</v>
      </c>
    </row>
    <row r="23" ht="12.75">
      <c r="A23" s="27" t="s">
        <v>70</v>
      </c>
    </row>
    <row r="24" ht="12.75">
      <c r="A24" s="27" t="s">
        <v>71</v>
      </c>
    </row>
    <row r="25" ht="12.75">
      <c r="A25" s="27" t="s">
        <v>60</v>
      </c>
    </row>
    <row r="26" ht="12.75">
      <c r="A26" s="27" t="s">
        <v>72</v>
      </c>
    </row>
    <row r="27" ht="12.75">
      <c r="A27" s="30" t="s">
        <v>73</v>
      </c>
    </row>
    <row r="28" ht="12.75">
      <c r="A28" s="30" t="s">
        <v>64</v>
      </c>
    </row>
  </sheetData>
  <printOptions gridLines="1"/>
  <pageMargins left="0.75" right="0.75" top="1" bottom="1" header="0.5" footer="0.5"/>
  <pageSetup horizontalDpi="600" verticalDpi="600" orientation="portrait" paperSize="9" scale="110" r:id="rId1"/>
  <headerFooter alignWithMargins="0">
    <oddHeader>&amp;CTABELLA DELLE UNA TANTUM DI RINNOVO CONTRATTUALE 
CCNL 3-12-2003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casprini tiziano</dc:creator>
  <cp:keywords/>
  <dc:description/>
  <cp:lastModifiedBy>.</cp:lastModifiedBy>
  <cp:lastPrinted>2005-03-02T10:53:51Z</cp:lastPrinted>
  <dcterms:created xsi:type="dcterms:W3CDTF">1999-11-08T10:45:58Z</dcterms:created>
  <dcterms:modified xsi:type="dcterms:W3CDTF">2005-03-09T14:53:36Z</dcterms:modified>
  <cp:category/>
  <cp:version/>
  <cp:contentType/>
  <cp:contentStatus/>
</cp:coreProperties>
</file>